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90" windowHeight="2715" activeTab="0"/>
  </bookViews>
  <sheets>
    <sheet name="INDICE" sheetId="1" r:id="rId1"/>
    <sheet name="CUADRO 1.1" sheetId="2" r:id="rId2"/>
    <sheet name="CUADRO 1.2" sheetId="3" r:id="rId3"/>
    <sheet name="CUADRO 1.3" sheetId="4" r:id="rId4"/>
    <sheet name="CUADRO 1.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definedNames>
    <definedName name="_Regression_Int" localSheetId="1" hidden="1">1</definedName>
    <definedName name="A_impresión_IM" localSheetId="1">'CUADRO 1.1'!$A$12:$M$20</definedName>
    <definedName name="_xlnm.Print_Area" localSheetId="1">'CUADRO 1.1'!$A$1:$M$40</definedName>
    <definedName name="_xlnm.Print_Area" localSheetId="15">'CUADRO 1.10'!$A$3:$Q$49</definedName>
    <definedName name="_xlnm.Print_Area" localSheetId="16">'CUADRO 1.11'!$A$3:$Q$35</definedName>
    <definedName name="_xlnm.Print_Area" localSheetId="17">'CUADRO 1.12'!$A$3:$Q$18</definedName>
    <definedName name="_xlnm.Print_Area" localSheetId="18">'CUADRO 1.13'!$A$3:$Q$13</definedName>
    <definedName name="_xlnm.Print_Area" localSheetId="7">'CUADRO 1.6 B'!$A$3:$I$60</definedName>
    <definedName name="_xlnm.Print_Area" localSheetId="10">'CUADRO 1.8 B'!$A$3:$Q$40</definedName>
    <definedName name="_xlnm.Print_Area" localSheetId="11">'CUADRO 1.8C'!$A$3:$I$56</definedName>
    <definedName name="_xlnm.Print_Area" localSheetId="13">'CUADRO 1.9 B'!$A$3:$Q$36</definedName>
    <definedName name="_xlnm.Print_Area" localSheetId="14">'CUADRO 1.9C'!$A$3:$I$53</definedName>
    <definedName name="PAX_NACIONAL" localSheetId="8">'CUADRO 1,7'!$A$5:$H$47</definedName>
    <definedName name="PAX_NACIONAL" localSheetId="9">'CUADRO 1,8'!$A$5:$H$55</definedName>
    <definedName name="PAX_NACIONAL" localSheetId="12">'CUADRO 1,9'!$A$5:$H$41</definedName>
    <definedName name="PAX_NACIONAL" localSheetId="15">'CUADRO 1.10'!$A$5:$N$48</definedName>
    <definedName name="PAX_NACIONAL" localSheetId="16">'CUADRO 1.11'!$A$5:$N$35</definedName>
    <definedName name="PAX_NACIONAL" localSheetId="17">'CUADRO 1.12'!$A$5:$N$17</definedName>
    <definedName name="PAX_NACIONAL" localSheetId="18">'CUADRO 1.13'!$A$5:$N$12</definedName>
    <definedName name="PAX_NACIONAL" localSheetId="3">'CUADRO 1.3'!$A$5:$H$21</definedName>
    <definedName name="PAX_NACIONAL" localSheetId="4">'CUADRO 1.4'!$A$5:$N$32</definedName>
    <definedName name="PAX_NACIONAL" localSheetId="5">'CUADRO 1.5'!$A$5:$N$40</definedName>
    <definedName name="PAX_NACIONAL" localSheetId="6">'CUADRO 1.6'!$A$5:$H$46</definedName>
    <definedName name="PAX_NACIONAL" localSheetId="7">'CUADRO 1.6 B'!$A$5:$H$59</definedName>
    <definedName name="PAX_NACIONAL" localSheetId="10">'CUADRO 1.8 B'!$A$5:$N$37</definedName>
    <definedName name="PAX_NACIONAL" localSheetId="11">'CUADRO 1.8C'!$A$5:$H$54</definedName>
    <definedName name="PAX_NACIONAL" localSheetId="13">'CUADRO 1.9 B'!$A$5:$N$33</definedName>
    <definedName name="PAX_NACIONAL" localSheetId="14">'CUADRO 1.9C'!$A$5:$H$51</definedName>
    <definedName name="PAX_NACIONAL">'CUADRO 1.2'!$A$5:$H$13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<sst xmlns="http://schemas.openxmlformats.org/spreadsheetml/2006/main" count="1019" uniqueCount="355">
  <si>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</si>
  <si>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</si>
  <si>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</si>
  <si>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</si>
  <si>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</si>
  <si>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</si>
  <si>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</si>
  <si>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</si>
  <si>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</si>
  <si>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</si>
  <si>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</si>
  <si>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</si>
  <si>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</si>
  <si>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</si>
  <si>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</si>
  <si>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</si>
  <si>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</si>
  <si>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</si>
  <si>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</si>
  <si>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</si>
  <si>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</si>
  <si>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</si>
  <si>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</si>
  <si>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</si>
  <si>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</si>
  <si>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</si>
  <si>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</si>
  <si>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</si>
  <si>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Jun 2008</t>
  </si>
  <si>
    <t>Ene- Jun 2009</t>
  </si>
  <si>
    <t>Variación Mensual %</t>
  </si>
  <si>
    <t>Jun 2009 - Jun 2008</t>
  </si>
  <si>
    <t>Variación Acumulada %</t>
  </si>
  <si>
    <t>Ene - Jun 2009 / Ene - Jun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</si>
  <si>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</si>
  <si>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</si>
  <si>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</si>
  <si>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</si>
  <si>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</si>
  <si>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</si>
  <si>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Junio 2009</t>
  </si>
  <si>
    <t>% PART</t>
  </si>
  <si>
    <t>Junio 2008</t>
  </si>
  <si>
    <t>% Var.</t>
  </si>
  <si>
    <t>Ene - Jun 2009</t>
  </si>
  <si>
    <t>Ene - Jun 2008</t>
  </si>
  <si>
    <t>Avianca</t>
  </si>
  <si>
    <t>SAM</t>
  </si>
  <si>
    <t>Aires</t>
  </si>
  <si>
    <t>Aerorepublica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</si>
  <si>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</si>
  <si>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</si>
  <si>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</si>
  <si>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</si>
  <si>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</si>
  <si>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</si>
  <si>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</si>
  <si>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Tampa</t>
  </si>
  <si>
    <t>Arkas</t>
  </si>
  <si>
    <t>Selva</t>
  </si>
  <si>
    <t>Cosmos</t>
  </si>
  <si>
    <t>Air Colombia</t>
  </si>
  <si>
    <t>Sadelca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</si>
  <si>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</si>
  <si>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</si>
  <si>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</si>
  <si>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</si>
  <si>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</si>
  <si>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>American</t>
  </si>
  <si>
    <t>Copa</t>
  </si>
  <si>
    <t>Iberia</t>
  </si>
  <si>
    <t>Continental</t>
  </si>
  <si>
    <t>Spirit Airlines</t>
  </si>
  <si>
    <t>Lan Peru</t>
  </si>
  <si>
    <t>Delta</t>
  </si>
  <si>
    <t>Air France</t>
  </si>
  <si>
    <t>Taca</t>
  </si>
  <si>
    <t>Jetblue</t>
  </si>
  <si>
    <t>Lan Chile</t>
  </si>
  <si>
    <t>Lacsa</t>
  </si>
  <si>
    <t>Mexicana</t>
  </si>
  <si>
    <t>Air Comet</t>
  </si>
  <si>
    <t>Air Canada</t>
  </si>
  <si>
    <t>Aerogal</t>
  </si>
  <si>
    <t>VRG Lineas Aereas</t>
  </si>
  <si>
    <t>Aerol. Argentinas</t>
  </si>
  <si>
    <t>Cubana</t>
  </si>
  <si>
    <t>Dutch Antilles</t>
  </si>
  <si>
    <t>Tame</t>
  </si>
  <si>
    <t>Información provisional. *: Variación superior a 500%.</t>
  </si>
  <si>
    <t>Cuadro 1.5 Carga internacional por empresa</t>
  </si>
  <si>
    <t>Arrow</t>
  </si>
  <si>
    <t>Centurion</t>
  </si>
  <si>
    <t>Linea A. Carguera de Col.</t>
  </si>
  <si>
    <t>Martinair</t>
  </si>
  <si>
    <t>Ups</t>
  </si>
  <si>
    <t>Florida West</t>
  </si>
  <si>
    <t>Vensecar C.A.</t>
  </si>
  <si>
    <t>Cargolux</t>
  </si>
  <si>
    <t>Mas Air</t>
  </si>
  <si>
    <t>Fedex</t>
  </si>
  <si>
    <t>Absa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</si>
  <si>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</si>
  <si>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</si>
  <si>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</si>
  <si>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</si>
  <si>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Junio 2008 </t>
  </si>
  <si>
    <t xml:space="preserve">TOTAL </t>
  </si>
  <si>
    <t>BOG-CLO-BOG</t>
  </si>
  <si>
    <t>BOG-MDE-BOG</t>
  </si>
  <si>
    <t>BOG-CTG-BOG</t>
  </si>
  <si>
    <t>BOG-BAQ-BOG</t>
  </si>
  <si>
    <t>BOG-BGA-BOG</t>
  </si>
  <si>
    <t>BOG-PEI-BOG</t>
  </si>
  <si>
    <t>BOG-SMR-BOG</t>
  </si>
  <si>
    <t>BOG-ADZ-BOG</t>
  </si>
  <si>
    <t>BOG-CUC-BOG</t>
  </si>
  <si>
    <t>BOG-MTR-BOG</t>
  </si>
  <si>
    <t>BOG-EOH-BOG</t>
  </si>
  <si>
    <t>BOG-MZL-BOG</t>
  </si>
  <si>
    <t>BOG-NVA-BOG</t>
  </si>
  <si>
    <t>BOG-AXM-BOG</t>
  </si>
  <si>
    <t>CLO-MDE-CLO</t>
  </si>
  <si>
    <t>EOH-UIB-EOH</t>
  </si>
  <si>
    <t>APO-EOH-APO</t>
  </si>
  <si>
    <t>BOG-EYP-BOG</t>
  </si>
  <si>
    <t>BOG-PSO-BOG</t>
  </si>
  <si>
    <t>CTG-MDE-CTG</t>
  </si>
  <si>
    <t>BOG-VUP-BOG</t>
  </si>
  <si>
    <t>ADZ-CLO-ADZ</t>
  </si>
  <si>
    <t>BOG-IBE-BOG</t>
  </si>
  <si>
    <t>BOG-PPN-BOG</t>
  </si>
  <si>
    <t>ADZ-MDE-ADZ</t>
  </si>
  <si>
    <t>CLO-CTG-CLO</t>
  </si>
  <si>
    <t>EOH-MTR-EOH</t>
  </si>
  <si>
    <t>BAQ-MDE-BAQ</t>
  </si>
  <si>
    <t>BOG-LET-BOG</t>
  </si>
  <si>
    <t>CLO-BAQ-CLO</t>
  </si>
  <si>
    <t>BOG-AUC-BOG</t>
  </si>
  <si>
    <t>CUC-BGA-CUC</t>
  </si>
  <si>
    <t>MDE-SMR-MDE</t>
  </si>
  <si>
    <t>EOH-PEI-EOH</t>
  </si>
  <si>
    <t>CLO-PSO-CLO</t>
  </si>
  <si>
    <t>BOG-VVC-BOG</t>
  </si>
  <si>
    <t>BOG-FLA-BOG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</si>
  <si>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</si>
  <si>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</si>
  <si>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</si>
  <si>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</si>
  <si>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</si>
  <si>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</si>
  <si>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</si>
  <si>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</si>
  <si>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</si>
  <si>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</si>
  <si>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</si>
  <si>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</si>
  <si>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</si>
  <si>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</si>
  <si>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</si>
  <si>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</si>
  <si>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</si>
  <si>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</si>
  <si>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BOG-NYC-BOG</t>
  </si>
  <si>
    <t>CLO-MIA-CLO</t>
  </si>
  <si>
    <t>BOG-IAH-BOG</t>
  </si>
  <si>
    <t>BOG-FLL-BOG</t>
  </si>
  <si>
    <t>BOG-ATL-BOG</t>
  </si>
  <si>
    <t>BOG-ORL-BOG</t>
  </si>
  <si>
    <t>BAQ-MIA-BAQ</t>
  </si>
  <si>
    <t>CTG-FLL-CTG</t>
  </si>
  <si>
    <t>BOG-YYZ-BOG</t>
  </si>
  <si>
    <t>SURAMERICA</t>
  </si>
  <si>
    <t>BOG-LIM-BOG</t>
  </si>
  <si>
    <t>BOG-CCS-BOG</t>
  </si>
  <si>
    <t>BOG-UIO-BOG</t>
  </si>
  <si>
    <t>BOG-BUE-BOG</t>
  </si>
  <si>
    <t>BOG-SAO-BOG</t>
  </si>
  <si>
    <t>BOG-SCL-BOG</t>
  </si>
  <si>
    <t>MDE-LIM-MDE</t>
  </si>
  <si>
    <t>MDE-UIO-MDE</t>
  </si>
  <si>
    <t>MDE-CCS-MDE</t>
  </si>
  <si>
    <t>BOG-GYE-BOG</t>
  </si>
  <si>
    <t>CLO-CCS-CLO</t>
  </si>
  <si>
    <t>EUROPA</t>
  </si>
  <si>
    <t>BOG-MAD-BOG</t>
  </si>
  <si>
    <t>BOG-CDG-BOG</t>
  </si>
  <si>
    <t>CLO-MAD-CLO</t>
  </si>
  <si>
    <t>MDE-MAD-MDE</t>
  </si>
  <si>
    <t>BOG-BCN-BOG</t>
  </si>
  <si>
    <t>CENTRO AMERICA</t>
  </si>
  <si>
    <t>BOG-PTY-BOG</t>
  </si>
  <si>
    <t>MDE-PTY-MDE</t>
  </si>
  <si>
    <t>CLO-PTY-CLO</t>
  </si>
  <si>
    <t>BOG-MEX-BOG</t>
  </si>
  <si>
    <t>BOG-SJO-BOG</t>
  </si>
  <si>
    <t>BAQ-PTY-BAQ</t>
  </si>
  <si>
    <t>BOG-SDQ-BOG</t>
  </si>
  <si>
    <t>ISLAS CARIBE</t>
  </si>
  <si>
    <t>BOG-AUA-BOG</t>
  </si>
  <si>
    <t>BOG-HAV-BOG</t>
  </si>
  <si>
    <t>BOG-CUR-BOG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</si>
  <si>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</si>
  <si>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</si>
  <si>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</si>
  <si>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</si>
  <si>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</si>
  <si>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</si>
  <si>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Junio 2009</t>
  </si>
  <si>
    <t>Enero - Junio 2008</t>
  </si>
  <si>
    <t>NORTEAMÉRICA</t>
  </si>
  <si>
    <t>ESTADOS UNIDOS</t>
  </si>
  <si>
    <t>CANADA</t>
  </si>
  <si>
    <t>PUERTO RICO</t>
  </si>
  <si>
    <t>VENEZUELA</t>
  </si>
  <si>
    <t>PERU</t>
  </si>
  <si>
    <t>ECUADOR</t>
  </si>
  <si>
    <t>ARGENTINA</t>
  </si>
  <si>
    <t>BRASIL</t>
  </si>
  <si>
    <t>CHILE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</si>
  <si>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</si>
  <si>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</si>
  <si>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</si>
  <si>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</si>
  <si>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</si>
  <si>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</si>
  <si>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</si>
  <si>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</si>
  <si>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</si>
  <si>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</si>
  <si>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</si>
  <si>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</si>
  <si>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</si>
  <si>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</si>
  <si>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</si>
  <si>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</si>
  <si>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</si>
  <si>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NORTE AMERICA</t>
  </si>
  <si>
    <t>Información provisional . Fuente empresas aéreas. *: Variación superior a 500%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</si>
  <si>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</si>
  <si>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</si>
  <si>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</si>
  <si>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</si>
  <si>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</si>
  <si>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</si>
  <si>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</si>
  <si>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</si>
  <si>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Información Provisional. *: Variación superior a 500%. Fuente: Empresas Aéreas. Carga en toneladas.</t>
  </si>
  <si>
    <t>Cuadro 1.9C Carga internacional por continente y empresa</t>
  </si>
  <si>
    <t>Linea A. Carguera de Colombia</t>
  </si>
  <si>
    <t>Información provisional . Fuente empresas aéreas. *: Variación superior a 500%. Carga en toneladas.</t>
  </si>
  <si>
    <t>Cuadro 1.10 Pasajeros Nacionales por Aeropuerto</t>
  </si>
  <si>
    <t>AEROPUERTO</t>
  </si>
  <si>
    <t>BOGOTA</t>
  </si>
  <si>
    <t>CALI</t>
  </si>
  <si>
    <t>RIONEGRO - ANTIOQUIA</t>
  </si>
  <si>
    <t>CARTAGENA</t>
  </si>
  <si>
    <t>BARRANQUILLA</t>
  </si>
  <si>
    <t>MEDELLIN</t>
  </si>
  <si>
    <t>SAN ANDRES - ISLA</t>
  </si>
  <si>
    <t>BUCARAMANGA</t>
  </si>
  <si>
    <t>PEREIRA</t>
  </si>
  <si>
    <t>SANTA MARTA</t>
  </si>
  <si>
    <t>CUCUTA</t>
  </si>
  <si>
    <t>MONTERIA</t>
  </si>
  <si>
    <t>MANIZALES</t>
  </si>
  <si>
    <t>NEIVA</t>
  </si>
  <si>
    <t>QUIBDO</t>
  </si>
  <si>
    <t>ARMENIA</t>
  </si>
  <si>
    <t>PASTO</t>
  </si>
  <si>
    <t>IBAGUE</t>
  </si>
  <si>
    <t>EL YOPAL</t>
  </si>
  <si>
    <t>CAREPA</t>
  </si>
  <si>
    <t>VALLEDUPAR</t>
  </si>
  <si>
    <t>BARRANCABERMEJA</t>
  </si>
  <si>
    <t>POPAYAN</t>
  </si>
  <si>
    <t>LETICIA</t>
  </si>
  <si>
    <t>ARAUCA - MUNICIPIO</t>
  </si>
  <si>
    <t>VILLAVICENCIO</t>
  </si>
  <si>
    <t>RIOHACHA</t>
  </si>
  <si>
    <t>COROZAL</t>
  </si>
  <si>
    <t>PUERTO ASIS</t>
  </si>
  <si>
    <t>TUMACO</t>
  </si>
  <si>
    <t>FLORENCIA</t>
  </si>
  <si>
    <t>CAUCASIA</t>
  </si>
  <si>
    <t>PROVIDENCIA</t>
  </si>
  <si>
    <t>BAHIA SOLANO</t>
  </si>
  <si>
    <t>PUERTO CARRENO</t>
  </si>
  <si>
    <t>GUAPI</t>
  </si>
  <si>
    <t>PUERTO INIRIDA</t>
  </si>
  <si>
    <t>CARTAGO</t>
  </si>
  <si>
    <t>REMEDIOS</t>
  </si>
  <si>
    <t>SAN JOSE DEL GUAVIARE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</si>
  <si>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</si>
  <si>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</si>
  <si>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</si>
  <si>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MITU</t>
  </si>
  <si>
    <t>MELGAR</t>
  </si>
  <si>
    <t>LA MACARENA</t>
  </si>
  <si>
    <t>LA URIBE</t>
  </si>
  <si>
    <t>SAN VICENTE DEL CAGUAN</t>
  </si>
  <si>
    <t>SOLANO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</si>
  <si>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</si>
  <si>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</si>
  <si>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</si>
  <si>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</si>
  <si>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</si>
  <si>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</si>
  <si>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Boletín Origen-Destino Junio 2009</t>
  </si>
  <si>
    <t>Comportamiento del Transporte aéreo regular - Pasajeros y Carga</t>
  </si>
  <si>
    <t>Pasajeros Nacionales por empresa</t>
  </si>
  <si>
    <t>Carga nacional por empresa</t>
  </si>
  <si>
    <t>Pasajeros Internacionales por empresa</t>
  </si>
  <si>
    <t>Carga internacional por empresa</t>
  </si>
  <si>
    <t>Pasajeros Nacionales por principales rutas</t>
  </si>
  <si>
    <t>Pasajeros Rutas troncales por empresa</t>
  </si>
  <si>
    <t>Carga nacional por principales rutas</t>
  </si>
  <si>
    <t>Pasajeros internacionales por principales rutas</t>
  </si>
  <si>
    <t>Pasajeros internacionales Continente - País</t>
  </si>
  <si>
    <t>Pasajeros internacionales Continente – Empresa</t>
  </si>
  <si>
    <t>Carga internacional por principales rutas</t>
  </si>
  <si>
    <t>Carga internacional por Continente – País</t>
  </si>
  <si>
    <t>Carga internacional por Continente – Empresa</t>
  </si>
  <si>
    <t>Pasajeros nacionales por aeropuerto</t>
  </si>
  <si>
    <t>Carga nacional por aeropuerto</t>
  </si>
  <si>
    <t>Pasajeros internacionales por aeropuerto</t>
  </si>
  <si>
    <t>Carga internacional por aeropuerto</t>
  </si>
  <si>
    <t xml:space="preserve">Cuadro 1.1 </t>
  </si>
  <si>
    <t xml:space="preserve">Cuadro 1.2 </t>
  </si>
  <si>
    <t>Cuadro 1.3</t>
  </si>
  <si>
    <t>Cuadro 1.4</t>
  </si>
  <si>
    <t>Cuadro 1.5</t>
  </si>
  <si>
    <t>Cuadro 1.6</t>
  </si>
  <si>
    <t xml:space="preserve">Cuadro 1.7 </t>
  </si>
  <si>
    <t>Cuadro 1.8</t>
  </si>
  <si>
    <t>Cuadro 1.9</t>
  </si>
  <si>
    <t>Cuadro 1.10</t>
  </si>
  <si>
    <t>Cuadro 1.11</t>
  </si>
  <si>
    <t>Cuadro 1.12</t>
  </si>
  <si>
    <t>Cuadro 1.13</t>
  </si>
  <si>
    <t>Cuadro 1.6B</t>
  </si>
  <si>
    <t>Cuadro 1.8B</t>
  </si>
  <si>
    <t>Cuadro 1.8C</t>
  </si>
  <si>
    <t>Cuadro 1.9B</t>
  </si>
  <si>
    <t>Cuadro 1.9C</t>
  </si>
  <si>
    <t>Ir al Indice</t>
  </si>
  <si>
    <t>Edición</t>
  </si>
  <si>
    <t>Estadístico Grupo de Estudios Sectoriales</t>
  </si>
  <si>
    <t>juan.torres@aerocivil.gov.co</t>
  </si>
  <si>
    <t>Aeronáutica Civil de Colombia</t>
  </si>
  <si>
    <t>Oficina de Transporte Aéreo</t>
  </si>
  <si>
    <t>Grupo de Estudios Sectoriales</t>
  </si>
  <si>
    <t>Indice Cuadros Anexos</t>
  </si>
  <si>
    <t>Operación regular</t>
  </si>
  <si>
    <t>Juan Carlos Torres Camargo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</si>
</sst>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sz val="8"/>
      <name val="Century Gothic"/>
      <family val="2"/>
    </font>
    <font>
      <b/>
      <sz val="12"/>
      <color indexed="12"/>
      <name val="Century Gothic"/>
      <family val="2"/>
    </font>
    <font>
      <sz val="12"/>
      <name val="Century Gothic"/>
      <family val="2"/>
    </font>
    <font>
      <sz val="11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MS Sans Serif"/>
      <family val="2"/>
    </font>
    <font>
      <b/>
      <sz val="13"/>
      <name val="Century Gothic"/>
      <family val="2"/>
    </font>
    <font>
      <sz val="12"/>
      <color indexed="12"/>
      <name val="Century Gothic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i/>
      <u val="single"/>
      <sz val="12"/>
      <color indexed="55"/>
      <name val="Arial"/>
      <family val="2"/>
    </font>
    <font>
      <b/>
      <sz val="16"/>
      <color indexed="12"/>
      <name val="Arial"/>
      <family val="2"/>
    </font>
    <font>
      <b/>
      <sz val="18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48"/>
      <name val="Arial"/>
      <family val="2"/>
    </font>
    <font>
      <b/>
      <sz val="19"/>
      <color indexed="12"/>
      <name val="Arial"/>
      <family val="2"/>
    </font>
    <font>
      <b/>
      <sz val="1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60">
    <xf numFmtId="0" fontId="0" fillId="0" borderId="0" xfId="0" applyAlignment="1">
      <alignment/>
    </xf>
    <xf numFmtId="37" fontId="22" fillId="0" borderId="0" xfId="53" applyFont="1">
      <alignment/>
      <protection/>
    </xf>
    <xf numFmtId="37" fontId="23" fillId="7" borderId="10" xfId="53" applyFont="1" applyFill="1" applyBorder="1" applyAlignment="1">
      <alignment horizontal="center" vertical="center"/>
      <protection/>
    </xf>
    <xf numFmtId="37" fontId="23" fillId="7" borderId="11" xfId="53" applyFont="1" applyFill="1" applyBorder="1" applyAlignment="1">
      <alignment horizontal="center" vertical="center"/>
      <protection/>
    </xf>
    <xf numFmtId="37" fontId="23" fillId="7" borderId="12" xfId="53" applyFont="1" applyFill="1" applyBorder="1" applyAlignment="1">
      <alignment horizontal="center" vertical="center"/>
      <protection/>
    </xf>
    <xf numFmtId="37" fontId="23" fillId="7" borderId="13" xfId="53" applyFont="1" applyFill="1" applyBorder="1" applyAlignment="1">
      <alignment horizontal="center" vertical="center"/>
      <protection/>
    </xf>
    <xf numFmtId="37" fontId="23" fillId="7" borderId="0" xfId="53" applyFont="1" applyFill="1" applyBorder="1" applyAlignment="1">
      <alignment horizontal="center" vertical="center"/>
      <protection/>
    </xf>
    <xf numFmtId="37" fontId="23" fillId="7" borderId="14" xfId="53" applyFont="1" applyFill="1" applyBorder="1" applyAlignment="1">
      <alignment horizontal="center" vertical="center"/>
      <protection/>
    </xf>
    <xf numFmtId="37" fontId="24" fillId="7" borderId="15" xfId="53" applyFont="1" applyFill="1" applyBorder="1" applyAlignment="1">
      <alignment vertical="center"/>
      <protection/>
    </xf>
    <xf numFmtId="37" fontId="24" fillId="7" borderId="16" xfId="53" applyFont="1" applyFill="1" applyBorder="1" applyAlignment="1">
      <alignment vertical="center"/>
      <protection/>
    </xf>
    <xf numFmtId="37" fontId="22" fillId="7" borderId="16" xfId="53" applyFont="1" applyFill="1" applyBorder="1">
      <alignment/>
      <protection/>
    </xf>
    <xf numFmtId="37" fontId="22" fillId="7" borderId="17" xfId="53" applyFont="1" applyFill="1" applyBorder="1">
      <alignment/>
      <protection/>
    </xf>
    <xf numFmtId="37" fontId="25" fillId="7" borderId="10" xfId="53" applyFont="1" applyFill="1" applyBorder="1">
      <alignment/>
      <protection/>
    </xf>
    <xf numFmtId="37" fontId="25" fillId="7" borderId="12" xfId="53" applyFont="1" applyFill="1" applyBorder="1">
      <alignment/>
      <protection/>
    </xf>
    <xf numFmtId="37" fontId="26" fillId="7" borderId="10" xfId="53" applyFont="1" applyFill="1" applyBorder="1" applyAlignment="1" applyProtection="1">
      <alignment horizontal="center" vertical="center"/>
      <protection/>
    </xf>
    <xf numFmtId="37" fontId="26" fillId="7" borderId="11" xfId="53" applyFont="1" applyFill="1" applyBorder="1" applyAlignment="1" applyProtection="1">
      <alignment horizontal="center" vertical="center"/>
      <protection/>
    </xf>
    <xf numFmtId="37" fontId="26" fillId="7" borderId="12" xfId="53" applyFont="1" applyFill="1" applyBorder="1" applyAlignment="1" applyProtection="1">
      <alignment horizontal="center" vertical="center"/>
      <protection/>
    </xf>
    <xf numFmtId="37" fontId="26" fillId="7" borderId="10" xfId="53" applyFont="1" applyFill="1" applyBorder="1" applyAlignment="1">
      <alignment horizontal="center" vertical="center"/>
      <protection/>
    </xf>
    <xf numFmtId="37" fontId="26" fillId="7" borderId="11" xfId="53" applyFont="1" applyFill="1" applyBorder="1" applyAlignment="1">
      <alignment horizontal="center" vertical="center"/>
      <protection/>
    </xf>
    <xf numFmtId="37" fontId="26" fillId="7" borderId="12" xfId="53" applyFont="1" applyFill="1" applyBorder="1" applyAlignment="1">
      <alignment horizontal="center" vertical="center"/>
      <protection/>
    </xf>
    <xf numFmtId="37" fontId="26" fillId="7" borderId="0" xfId="53" applyFont="1" applyFill="1" applyBorder="1" applyAlignment="1">
      <alignment horizontal="center" vertical="center"/>
      <protection/>
    </xf>
    <xf numFmtId="37" fontId="26" fillId="7" borderId="14" xfId="53" applyFont="1" applyFill="1" applyBorder="1" applyAlignment="1">
      <alignment horizontal="center" vertical="center"/>
      <protection/>
    </xf>
    <xf numFmtId="37" fontId="25" fillId="7" borderId="13" xfId="53" applyFont="1" applyFill="1" applyBorder="1">
      <alignment/>
      <protection/>
    </xf>
    <xf numFmtId="37" fontId="25" fillId="7" borderId="14" xfId="53" applyFont="1" applyFill="1" applyBorder="1">
      <alignment/>
      <protection/>
    </xf>
    <xf numFmtId="37" fontId="26" fillId="7" borderId="13" xfId="53" applyFont="1" applyFill="1" applyBorder="1" applyAlignment="1" applyProtection="1">
      <alignment horizontal="center" vertical="center"/>
      <protection/>
    </xf>
    <xf numFmtId="37" fontId="26" fillId="7" borderId="0" xfId="53" applyFont="1" applyFill="1" applyBorder="1" applyAlignment="1" applyProtection="1">
      <alignment horizontal="center" vertical="center"/>
      <protection/>
    </xf>
    <xf numFmtId="37" fontId="26" fillId="7" borderId="14" xfId="53" applyFont="1" applyFill="1" applyBorder="1" applyAlignment="1" applyProtection="1">
      <alignment horizontal="center" vertical="center"/>
      <protection/>
    </xf>
    <xf numFmtId="37" fontId="26" fillId="7" borderId="13" xfId="53" applyFont="1" applyFill="1" applyBorder="1" applyAlignment="1">
      <alignment horizontal="center" vertical="center"/>
      <protection/>
    </xf>
    <xf numFmtId="37" fontId="22" fillId="7" borderId="0" xfId="53" applyFont="1" applyFill="1" applyBorder="1">
      <alignment/>
      <protection/>
    </xf>
    <xf numFmtId="37" fontId="22" fillId="7" borderId="14" xfId="53" applyFont="1" applyFill="1" applyBorder="1">
      <alignment/>
      <protection/>
    </xf>
    <xf numFmtId="37" fontId="27" fillId="7" borderId="13" xfId="53" applyFont="1" applyFill="1" applyBorder="1" applyAlignment="1">
      <alignment horizontal="center"/>
      <protection/>
    </xf>
    <xf numFmtId="37" fontId="27" fillId="7" borderId="14" xfId="53" applyFont="1" applyFill="1" applyBorder="1" applyAlignment="1">
      <alignment horizontal="center"/>
      <protection/>
    </xf>
    <xf numFmtId="37" fontId="26" fillId="7" borderId="18" xfId="53" applyFont="1" applyFill="1" applyBorder="1" applyAlignment="1">
      <alignment horizontal="center" vertical="center"/>
      <protection/>
    </xf>
    <xf numFmtId="37" fontId="26" fillId="7" borderId="19" xfId="53" applyFont="1" applyFill="1" applyBorder="1" applyAlignment="1">
      <alignment horizontal="center" vertical="center"/>
      <protection/>
    </xf>
    <xf numFmtId="37" fontId="26" fillId="7" borderId="20" xfId="53" applyFont="1" applyFill="1" applyBorder="1" applyAlignment="1">
      <alignment horizontal="center" vertical="center" wrapText="1"/>
      <protection/>
    </xf>
    <xf numFmtId="37" fontId="26" fillId="7" borderId="21" xfId="53" applyFont="1" applyFill="1" applyBorder="1" applyAlignment="1" applyProtection="1">
      <alignment horizontal="center"/>
      <protection/>
    </xf>
    <xf numFmtId="37" fontId="26" fillId="7" borderId="22" xfId="53" applyFont="1" applyFill="1" applyBorder="1" applyAlignment="1" applyProtection="1">
      <alignment horizontal="center"/>
      <protection/>
    </xf>
    <xf numFmtId="37" fontId="26" fillId="7" borderId="23" xfId="53" applyFont="1" applyFill="1" applyBorder="1" applyAlignment="1" applyProtection="1">
      <alignment horizontal="center"/>
      <protection/>
    </xf>
    <xf numFmtId="37" fontId="26" fillId="7" borderId="22" xfId="53" applyFont="1" applyFill="1" applyBorder="1" applyAlignment="1" applyProtection="1">
      <alignment horizontal="centerContinuous"/>
      <protection/>
    </xf>
    <xf numFmtId="37" fontId="26" fillId="7" borderId="22" xfId="53" applyFont="1" applyFill="1" applyBorder="1" applyAlignment="1">
      <alignment horizontal="centerContinuous"/>
      <protection/>
    </xf>
    <xf numFmtId="37" fontId="26" fillId="7" borderId="24" xfId="53" applyFont="1" applyFill="1" applyBorder="1" applyAlignment="1">
      <alignment horizontal="centerContinuous"/>
      <protection/>
    </xf>
    <xf numFmtId="37" fontId="26" fillId="7" borderId="25" xfId="53" applyFont="1" applyFill="1" applyBorder="1" applyAlignment="1" applyProtection="1">
      <alignment horizontal="center" vertical="center"/>
      <protection/>
    </xf>
    <xf numFmtId="37" fontId="26" fillId="7" borderId="26" xfId="53" applyFont="1" applyFill="1" applyBorder="1" applyAlignment="1">
      <alignment horizontal="center" vertical="center" wrapText="1"/>
      <protection/>
    </xf>
    <xf numFmtId="37" fontId="28" fillId="7" borderId="27" xfId="53" applyFont="1" applyFill="1" applyBorder="1" applyAlignment="1">
      <alignment horizontal="center" vertical="center"/>
      <protection/>
    </xf>
    <xf numFmtId="37" fontId="28" fillId="7" borderId="28" xfId="53" applyFont="1" applyFill="1" applyBorder="1" applyAlignment="1">
      <alignment horizontal="center" vertical="center"/>
      <protection/>
    </xf>
    <xf numFmtId="37" fontId="28" fillId="7" borderId="0" xfId="53" applyFont="1" applyFill="1" applyBorder="1" applyAlignment="1">
      <alignment horizontal="center" vertical="center"/>
      <protection/>
    </xf>
    <xf numFmtId="37" fontId="28" fillId="7" borderId="29" xfId="53" applyFont="1" applyFill="1" applyBorder="1" applyAlignment="1">
      <alignment horizontal="center" vertical="center" wrapText="1"/>
      <protection/>
    </xf>
    <xf numFmtId="37" fontId="26" fillId="7" borderId="30" xfId="53" applyFont="1" applyFill="1" applyBorder="1" applyAlignment="1" applyProtection="1">
      <alignment horizontal="fill"/>
      <protection/>
    </xf>
    <xf numFmtId="37" fontId="26" fillId="7" borderId="31" xfId="53" applyFont="1" applyFill="1" applyBorder="1" applyAlignment="1" applyProtection="1">
      <alignment horizontal="fill"/>
      <protection/>
    </xf>
    <xf numFmtId="37" fontId="26" fillId="7" borderId="32" xfId="53" applyFont="1" applyFill="1" applyBorder="1" applyAlignment="1" applyProtection="1">
      <alignment horizontal="fill"/>
      <protection/>
    </xf>
    <xf numFmtId="37" fontId="26" fillId="7" borderId="33" xfId="53" applyFont="1" applyFill="1" applyBorder="1" applyAlignment="1" applyProtection="1">
      <alignment horizontal="fill"/>
      <protection/>
    </xf>
    <xf numFmtId="37" fontId="28" fillId="7" borderId="34" xfId="53" applyFont="1" applyFill="1" applyBorder="1" applyAlignment="1">
      <alignment vertical="center"/>
      <protection/>
    </xf>
    <xf numFmtId="37" fontId="28" fillId="7" borderId="35" xfId="53" applyFont="1" applyFill="1" applyBorder="1" applyAlignment="1">
      <alignment horizontal="center" vertical="center" wrapText="1"/>
      <protection/>
    </xf>
    <xf numFmtId="37" fontId="25" fillId="7" borderId="15" xfId="53" applyFont="1" applyFill="1" applyBorder="1" applyAlignment="1" applyProtection="1">
      <alignment horizontal="centerContinuous"/>
      <protection/>
    </xf>
    <xf numFmtId="37" fontId="25" fillId="7" borderId="17" xfId="53" applyFont="1" applyFill="1" applyBorder="1" applyAlignment="1">
      <alignment horizontal="centerContinuous"/>
      <protection/>
    </xf>
    <xf numFmtId="37" fontId="28" fillId="7" borderId="36" xfId="53" applyFont="1" applyFill="1" applyBorder="1" applyAlignment="1">
      <alignment horizontal="center" vertical="center"/>
      <protection/>
    </xf>
    <xf numFmtId="37" fontId="28" fillId="7" borderId="37" xfId="53" applyFont="1" applyFill="1" applyBorder="1" applyAlignment="1">
      <alignment horizontal="center" vertical="center"/>
      <protection/>
    </xf>
    <xf numFmtId="37" fontId="28" fillId="7" borderId="16" xfId="53" applyFont="1" applyFill="1" applyBorder="1" applyAlignment="1">
      <alignment horizontal="center" vertical="center"/>
      <protection/>
    </xf>
    <xf numFmtId="37" fontId="28" fillId="7" borderId="38" xfId="53" applyFont="1" applyFill="1" applyBorder="1" applyAlignment="1">
      <alignment horizontal="center" vertical="center" wrapText="1"/>
      <protection/>
    </xf>
    <xf numFmtId="37" fontId="26" fillId="7" borderId="39" xfId="53" applyFont="1" applyFill="1" applyBorder="1" applyAlignment="1" applyProtection="1">
      <alignment horizontal="center"/>
      <protection/>
    </xf>
    <xf numFmtId="37" fontId="26" fillId="7" borderId="40" xfId="53" applyFont="1" applyFill="1" applyBorder="1" applyAlignment="1" applyProtection="1">
      <alignment horizontal="center"/>
      <protection/>
    </xf>
    <xf numFmtId="37" fontId="26" fillId="7" borderId="41" xfId="53" applyFont="1" applyFill="1" applyBorder="1" applyAlignment="1" applyProtection="1">
      <alignment horizontal="center"/>
      <protection/>
    </xf>
    <xf numFmtId="37" fontId="26" fillId="7" borderId="37" xfId="53" applyFont="1" applyFill="1" applyBorder="1" applyAlignment="1" applyProtection="1">
      <alignment horizontal="center"/>
      <protection/>
    </xf>
    <xf numFmtId="37" fontId="28" fillId="7" borderId="42" xfId="53" applyFont="1" applyFill="1" applyBorder="1" applyAlignment="1">
      <alignment vertical="center"/>
      <protection/>
    </xf>
    <xf numFmtId="37" fontId="28" fillId="7" borderId="43" xfId="53" applyFont="1" applyFill="1" applyBorder="1" applyAlignment="1">
      <alignment horizontal="center" vertical="center" wrapText="1"/>
      <protection/>
    </xf>
    <xf numFmtId="37" fontId="27" fillId="0" borderId="13" xfId="53" applyFont="1" applyFill="1" applyBorder="1" applyAlignment="1" applyProtection="1">
      <alignment horizontal="center" vertical="center"/>
      <protection/>
    </xf>
    <xf numFmtId="37" fontId="29" fillId="0" borderId="14" xfId="53" applyFont="1" applyFill="1" applyBorder="1" applyAlignment="1" applyProtection="1">
      <alignment horizontal="left"/>
      <protection/>
    </xf>
    <xf numFmtId="3" fontId="22" fillId="0" borderId="27" xfId="53" applyNumberFormat="1" applyFont="1" applyFill="1" applyBorder="1" applyAlignment="1">
      <alignment horizontal="right"/>
      <protection/>
    </xf>
    <xf numFmtId="3" fontId="22" fillId="0" borderId="28" xfId="53" applyNumberFormat="1" applyFont="1" applyFill="1" applyBorder="1">
      <alignment/>
      <protection/>
    </xf>
    <xf numFmtId="3" fontId="22" fillId="0" borderId="34" xfId="53" applyNumberFormat="1" applyFont="1" applyFill="1" applyBorder="1">
      <alignment/>
      <protection/>
    </xf>
    <xf numFmtId="3" fontId="22" fillId="0" borderId="29" xfId="53" applyNumberFormat="1" applyFont="1" applyFill="1" applyBorder="1">
      <alignment/>
      <protection/>
    </xf>
    <xf numFmtId="3" fontId="22" fillId="0" borderId="44" xfId="53" applyNumberFormat="1" applyFont="1" applyFill="1" applyBorder="1" applyAlignment="1">
      <alignment horizontal="right"/>
      <protection/>
    </xf>
    <xf numFmtId="3" fontId="22" fillId="0" borderId="45" xfId="53" applyNumberFormat="1" applyFont="1" applyFill="1" applyBorder="1" applyAlignment="1">
      <alignment horizontal="right"/>
      <protection/>
    </xf>
    <xf numFmtId="37" fontId="22" fillId="0" borderId="46" xfId="53" applyFont="1" applyFill="1" applyBorder="1" applyProtection="1">
      <alignment/>
      <protection/>
    </xf>
    <xf numFmtId="37" fontId="22" fillId="0" borderId="28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Protection="1">
      <alignment/>
      <protection/>
    </xf>
    <xf numFmtId="37" fontId="22" fillId="0" borderId="0" xfId="53" applyFont="1" applyFill="1" applyBorder="1" applyProtection="1">
      <alignment/>
      <protection/>
    </xf>
    <xf numFmtId="37" fontId="22" fillId="0" borderId="29" xfId="53" applyFont="1" applyBorder="1">
      <alignment/>
      <protection/>
    </xf>
    <xf numFmtId="37" fontId="22" fillId="0" borderId="0" xfId="53" applyFont="1" applyBorder="1">
      <alignment/>
      <protection/>
    </xf>
    <xf numFmtId="37" fontId="22" fillId="0" borderId="35" xfId="53" applyFont="1" applyBorder="1">
      <alignment/>
      <protection/>
    </xf>
    <xf numFmtId="37" fontId="22" fillId="0" borderId="0" xfId="53" applyFont="1">
      <alignment/>
      <protection/>
    </xf>
    <xf numFmtId="37" fontId="30" fillId="0" borderId="13" xfId="53" applyFont="1" applyBorder="1">
      <alignment/>
      <protection/>
    </xf>
    <xf numFmtId="37" fontId="29" fillId="0" borderId="14" xfId="53" applyFont="1" applyFill="1" applyBorder="1" applyAlignment="1" applyProtection="1">
      <alignment horizontal="left"/>
      <protection/>
    </xf>
    <xf numFmtId="3" fontId="22" fillId="0" borderId="27" xfId="53" applyNumberFormat="1" applyFont="1" applyFill="1" applyBorder="1" applyAlignment="1">
      <alignment horizontal="right"/>
      <protection/>
    </xf>
    <xf numFmtId="3" fontId="22" fillId="0" borderId="28" xfId="53" applyNumberFormat="1" applyFont="1" applyFill="1" applyBorder="1">
      <alignment/>
      <protection/>
    </xf>
    <xf numFmtId="3" fontId="22" fillId="0" borderId="34" xfId="53" applyNumberFormat="1" applyFont="1" applyFill="1" applyBorder="1">
      <alignment/>
      <protection/>
    </xf>
    <xf numFmtId="3" fontId="22" fillId="0" borderId="29" xfId="53" applyNumberFormat="1" applyFont="1" applyFill="1" applyBorder="1">
      <alignment/>
      <protection/>
    </xf>
    <xf numFmtId="3" fontId="22" fillId="0" borderId="44" xfId="53" applyNumberFormat="1" applyFont="1" applyFill="1" applyBorder="1" applyAlignment="1">
      <alignment horizontal="right"/>
      <protection/>
    </xf>
    <xf numFmtId="3" fontId="22" fillId="0" borderId="45" xfId="53" applyNumberFormat="1" applyFont="1" applyFill="1" applyBorder="1" applyAlignment="1">
      <alignment horizontal="right"/>
      <protection/>
    </xf>
    <xf numFmtId="37" fontId="22" fillId="0" borderId="46" xfId="53" applyFont="1" applyFill="1" applyBorder="1" applyProtection="1">
      <alignment/>
      <protection/>
    </xf>
    <xf numFmtId="37" fontId="22" fillId="0" borderId="28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Protection="1">
      <alignment/>
      <protection/>
    </xf>
    <xf numFmtId="37" fontId="22" fillId="0" borderId="0" xfId="53" applyFont="1" applyFill="1" applyBorder="1" applyAlignment="1" applyProtection="1">
      <alignment horizontal="right"/>
      <protection/>
    </xf>
    <xf numFmtId="37" fontId="22" fillId="0" borderId="29" xfId="53" applyFont="1" applyBorder="1">
      <alignment/>
      <protection/>
    </xf>
    <xf numFmtId="37" fontId="22" fillId="0" borderId="0" xfId="53" applyFont="1" applyBorder="1">
      <alignment/>
      <protection/>
    </xf>
    <xf numFmtId="37" fontId="22" fillId="0" borderId="35" xfId="53" applyFont="1" applyBorder="1">
      <alignment/>
      <protection/>
    </xf>
    <xf numFmtId="37" fontId="29" fillId="0" borderId="0" xfId="53" applyFont="1">
      <alignment/>
      <protection/>
    </xf>
    <xf numFmtId="37" fontId="22" fillId="0" borderId="28" xfId="53" applyFont="1" applyFill="1" applyBorder="1" applyProtection="1">
      <alignment/>
      <protection/>
    </xf>
    <xf numFmtId="37" fontId="28" fillId="0" borderId="0" xfId="53" applyFont="1">
      <alignment/>
      <protection/>
    </xf>
    <xf numFmtId="37" fontId="31" fillId="0" borderId="14" xfId="53" applyFont="1" applyFill="1" applyBorder="1" applyAlignment="1" applyProtection="1">
      <alignment horizontal="left"/>
      <protection/>
    </xf>
    <xf numFmtId="3" fontId="32" fillId="0" borderId="27" xfId="53" applyNumberFormat="1" applyFont="1" applyFill="1" applyBorder="1" applyAlignment="1">
      <alignment horizontal="right"/>
      <protection/>
    </xf>
    <xf numFmtId="3" fontId="32" fillId="0" borderId="28" xfId="53" applyNumberFormat="1" applyFont="1" applyFill="1" applyBorder="1">
      <alignment/>
      <protection/>
    </xf>
    <xf numFmtId="3" fontId="32" fillId="0" borderId="34" xfId="53" applyNumberFormat="1" applyFont="1" applyFill="1" applyBorder="1">
      <alignment/>
      <protection/>
    </xf>
    <xf numFmtId="3" fontId="32" fillId="0" borderId="29" xfId="53" applyNumberFormat="1" applyFont="1" applyFill="1" applyBorder="1">
      <alignment/>
      <protection/>
    </xf>
    <xf numFmtId="3" fontId="32" fillId="0" borderId="44" xfId="53" applyNumberFormat="1" applyFont="1" applyFill="1" applyBorder="1" applyAlignment="1">
      <alignment horizontal="right"/>
      <protection/>
    </xf>
    <xf numFmtId="3" fontId="32" fillId="0" borderId="45" xfId="53" applyNumberFormat="1" applyFont="1" applyFill="1" applyBorder="1" applyAlignment="1">
      <alignment horizontal="right"/>
      <protection/>
    </xf>
    <xf numFmtId="37" fontId="32" fillId="0" borderId="46" xfId="53" applyFont="1" applyFill="1" applyBorder="1" applyProtection="1">
      <alignment/>
      <protection/>
    </xf>
    <xf numFmtId="37" fontId="32" fillId="0" borderId="28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Protection="1">
      <alignment/>
      <protection/>
    </xf>
    <xf numFmtId="37" fontId="32" fillId="0" borderId="0" xfId="53" applyFont="1" applyFill="1" applyBorder="1" applyAlignment="1" applyProtection="1">
      <alignment horizontal="right"/>
      <protection/>
    </xf>
    <xf numFmtId="37" fontId="32" fillId="0" borderId="29" xfId="53" applyFont="1" applyBorder="1">
      <alignment/>
      <protection/>
    </xf>
    <xf numFmtId="37" fontId="32" fillId="0" borderId="0" xfId="53" applyFont="1" applyBorder="1">
      <alignment/>
      <protection/>
    </xf>
    <xf numFmtId="37" fontId="32" fillId="0" borderId="35" xfId="53" applyFont="1" applyBorder="1">
      <alignment/>
      <protection/>
    </xf>
    <xf numFmtId="37" fontId="32" fillId="0" borderId="0" xfId="53" applyFont="1">
      <alignment/>
      <protection/>
    </xf>
    <xf numFmtId="37" fontId="30" fillId="0" borderId="47" xfId="53" applyFont="1" applyBorder="1">
      <alignment/>
      <protection/>
    </xf>
    <xf numFmtId="37" fontId="28" fillId="0" borderId="48" xfId="53" applyFont="1" applyFill="1" applyBorder="1" applyAlignment="1">
      <alignment vertical="center"/>
      <protection/>
    </xf>
    <xf numFmtId="37" fontId="29" fillId="0" borderId="49" xfId="53" applyFont="1" applyFill="1" applyBorder="1" applyAlignment="1" applyProtection="1">
      <alignment horizontal="left"/>
      <protection/>
    </xf>
    <xf numFmtId="3" fontId="22" fillId="0" borderId="50" xfId="53" applyNumberFormat="1" applyFont="1" applyFill="1" applyBorder="1" applyAlignment="1">
      <alignment horizontal="right"/>
      <protection/>
    </xf>
    <xf numFmtId="3" fontId="22" fillId="0" borderId="51" xfId="53" applyNumberFormat="1" applyFont="1" applyFill="1" applyBorder="1">
      <alignment/>
      <protection/>
    </xf>
    <xf numFmtId="3" fontId="22" fillId="0" borderId="52" xfId="53" applyNumberFormat="1" applyFont="1" applyFill="1" applyBorder="1">
      <alignment/>
      <protection/>
    </xf>
    <xf numFmtId="3" fontId="22" fillId="0" borderId="53" xfId="53" applyNumberFormat="1" applyFont="1" applyFill="1" applyBorder="1">
      <alignment/>
      <protection/>
    </xf>
    <xf numFmtId="37" fontId="22" fillId="0" borderId="54" xfId="53" applyFont="1" applyFill="1" applyBorder="1" applyAlignment="1" applyProtection="1">
      <alignment horizontal="right"/>
      <protection/>
    </xf>
    <xf numFmtId="37" fontId="22" fillId="0" borderId="55" xfId="53" applyFont="1" applyFill="1" applyBorder="1" applyAlignment="1" applyProtection="1">
      <alignment horizontal="right"/>
      <protection/>
    </xf>
    <xf numFmtId="37" fontId="22" fillId="0" borderId="56" xfId="53" applyFont="1" applyFill="1" applyBorder="1" applyProtection="1">
      <alignment/>
      <protection/>
    </xf>
    <xf numFmtId="37" fontId="22" fillId="0" borderId="51" xfId="53" applyFont="1" applyFill="1" applyBorder="1" applyAlignment="1" applyProtection="1">
      <alignment horizontal="right"/>
      <protection/>
    </xf>
    <xf numFmtId="37" fontId="22" fillId="0" borderId="55" xfId="53" applyFont="1" applyFill="1" applyBorder="1" applyProtection="1">
      <alignment/>
      <protection/>
    </xf>
    <xf numFmtId="37" fontId="22" fillId="0" borderId="57" xfId="53" applyFont="1" applyFill="1" applyBorder="1" applyAlignment="1" applyProtection="1">
      <alignment horizontal="right"/>
      <protection/>
    </xf>
    <xf numFmtId="37" fontId="22" fillId="0" borderId="53" xfId="53" applyFont="1" applyBorder="1">
      <alignment/>
      <protection/>
    </xf>
    <xf numFmtId="37" fontId="22" fillId="0" borderId="56" xfId="53" applyFont="1" applyBorder="1">
      <alignment/>
      <protection/>
    </xf>
    <xf numFmtId="37" fontId="22" fillId="0" borderId="58" xfId="53" applyFont="1" applyBorder="1">
      <alignment/>
      <protection/>
    </xf>
    <xf numFmtId="37" fontId="27" fillId="0" borderId="13" xfId="53" applyFont="1" applyFill="1" applyBorder="1" applyAlignment="1" applyProtection="1">
      <alignment horizontal="center" vertical="center"/>
      <protection/>
    </xf>
    <xf numFmtId="3" fontId="22" fillId="0" borderId="13" xfId="53" applyNumberFormat="1" applyFont="1" applyFill="1" applyBorder="1">
      <alignment/>
      <protection/>
    </xf>
    <xf numFmtId="37" fontId="22" fillId="0" borderId="0" xfId="53" applyFont="1" applyFill="1" applyBorder="1" applyAlignment="1" applyProtection="1">
      <alignment horizontal="right"/>
      <protection/>
    </xf>
    <xf numFmtId="37" fontId="22" fillId="0" borderId="46" xfId="53" applyFont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37" fontId="31" fillId="0" borderId="14" xfId="53" applyFont="1" applyFill="1" applyBorder="1" applyAlignment="1" applyProtection="1">
      <alignment horizontal="left"/>
      <protection/>
    </xf>
    <xf numFmtId="3" fontId="32" fillId="0" borderId="27" xfId="53" applyNumberFormat="1" applyFont="1" applyFill="1" applyBorder="1" applyAlignment="1">
      <alignment horizontal="right"/>
      <protection/>
    </xf>
    <xf numFmtId="3" fontId="32" fillId="0" borderId="28" xfId="53" applyNumberFormat="1" applyFont="1" applyFill="1" applyBorder="1">
      <alignment/>
      <protection/>
    </xf>
    <xf numFmtId="3" fontId="32" fillId="0" borderId="34" xfId="53" applyNumberFormat="1" applyFont="1" applyFill="1" applyBorder="1">
      <alignment/>
      <protection/>
    </xf>
    <xf numFmtId="3" fontId="32" fillId="0" borderId="29" xfId="53" applyNumberFormat="1" applyFont="1" applyFill="1" applyBorder="1">
      <alignment/>
      <protection/>
    </xf>
    <xf numFmtId="3" fontId="32" fillId="0" borderId="13" xfId="53" applyNumberFormat="1" applyFont="1" applyFill="1" applyBorder="1">
      <alignment/>
      <protection/>
    </xf>
    <xf numFmtId="3" fontId="32" fillId="0" borderId="45" xfId="53" applyNumberFormat="1" applyFont="1" applyFill="1" applyBorder="1" applyAlignment="1">
      <alignment horizontal="right"/>
      <protection/>
    </xf>
    <xf numFmtId="37" fontId="32" fillId="0" borderId="46" xfId="53" applyFont="1" applyFill="1" applyBorder="1" applyProtection="1">
      <alignment/>
      <protection/>
    </xf>
    <xf numFmtId="37" fontId="32" fillId="0" borderId="28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Protection="1">
      <alignment/>
      <protection/>
    </xf>
    <xf numFmtId="37" fontId="32" fillId="0" borderId="0" xfId="53" applyFont="1" applyFill="1" applyBorder="1" applyAlignment="1" applyProtection="1">
      <alignment horizontal="right"/>
      <protection/>
    </xf>
    <xf numFmtId="37" fontId="32" fillId="0" borderId="29" xfId="53" applyFont="1" applyBorder="1">
      <alignment/>
      <protection/>
    </xf>
    <xf numFmtId="37" fontId="32" fillId="0" borderId="46" xfId="53" applyFont="1" applyBorder="1">
      <alignment/>
      <protection/>
    </xf>
    <xf numFmtId="37" fontId="32" fillId="0" borderId="35" xfId="53" applyFont="1" applyBorder="1">
      <alignment/>
      <protection/>
    </xf>
    <xf numFmtId="37" fontId="32" fillId="0" borderId="0" xfId="53" applyFont="1">
      <alignment/>
      <protection/>
    </xf>
    <xf numFmtId="37" fontId="34" fillId="0" borderId="48" xfId="53" applyFont="1" applyFill="1" applyBorder="1" applyAlignment="1" applyProtection="1">
      <alignment horizontal="left"/>
      <protection/>
    </xf>
    <xf numFmtId="37" fontId="22" fillId="0" borderId="50" xfId="53" applyFont="1" applyFill="1" applyBorder="1" applyAlignment="1" applyProtection="1">
      <alignment horizontal="right"/>
      <protection/>
    </xf>
    <xf numFmtId="37" fontId="22" fillId="0" borderId="52" xfId="53" applyFont="1" applyFill="1" applyBorder="1" applyAlignment="1" applyProtection="1">
      <alignment horizontal="right"/>
      <protection/>
    </xf>
    <xf numFmtId="37" fontId="22" fillId="0" borderId="53" xfId="53" applyFont="1" applyFill="1" applyBorder="1" applyAlignment="1" applyProtection="1">
      <alignment horizontal="right"/>
      <protection/>
    </xf>
    <xf numFmtId="37" fontId="22" fillId="0" borderId="48" xfId="53" applyFont="1" applyFill="1" applyBorder="1" applyAlignment="1" applyProtection="1">
      <alignment horizontal="right"/>
      <protection/>
    </xf>
    <xf numFmtId="37" fontId="22" fillId="0" borderId="57" xfId="53" applyFont="1" applyBorder="1" applyAlignment="1" applyProtection="1">
      <alignment horizontal="right"/>
      <protection/>
    </xf>
    <xf numFmtId="37" fontId="35" fillId="0" borderId="13" xfId="53" applyFont="1" applyFill="1" applyBorder="1" applyAlignment="1" applyProtection="1">
      <alignment horizontal="left"/>
      <protection/>
    </xf>
    <xf numFmtId="3" fontId="22" fillId="0" borderId="59" xfId="53" applyNumberFormat="1" applyFont="1" applyFill="1" applyBorder="1" applyAlignment="1">
      <alignment horizontal="right"/>
      <protection/>
    </xf>
    <xf numFmtId="3" fontId="22" fillId="0" borderId="28" xfId="53" applyNumberFormat="1" applyFont="1" applyFill="1" applyBorder="1" applyAlignment="1">
      <alignment horizontal="right"/>
      <protection/>
    </xf>
    <xf numFmtId="37" fontId="22" fillId="0" borderId="0" xfId="53" applyFont="1" applyBorder="1" applyAlignment="1" applyProtection="1">
      <alignment horizontal="right"/>
      <protection/>
    </xf>
    <xf numFmtId="37" fontId="22" fillId="0" borderId="46" xfId="53" applyFont="1" applyBorder="1">
      <alignment/>
      <protection/>
    </xf>
    <xf numFmtId="37" fontId="22" fillId="0" borderId="60" xfId="53" applyFont="1" applyBorder="1">
      <alignment/>
      <protection/>
    </xf>
    <xf numFmtId="37" fontId="36" fillId="0" borderId="48" xfId="53" applyFont="1" applyFill="1" applyBorder="1" applyAlignment="1" applyProtection="1">
      <alignment horizontal="left"/>
      <protection/>
    </xf>
    <xf numFmtId="37" fontId="22" fillId="0" borderId="57" xfId="53" applyFont="1" applyBorder="1">
      <alignment/>
      <protection/>
    </xf>
    <xf numFmtId="37" fontId="22" fillId="0" borderId="14" xfId="53" applyFont="1" applyFill="1" applyBorder="1">
      <alignment/>
      <protection/>
    </xf>
    <xf numFmtId="2" fontId="28" fillId="0" borderId="27" xfId="53" applyNumberFormat="1" applyFont="1" applyFill="1" applyBorder="1" applyAlignment="1" applyProtection="1">
      <alignment horizontal="right" indent="1"/>
      <protection/>
    </xf>
    <xf numFmtId="2" fontId="28" fillId="0" borderId="28" xfId="53" applyNumberFormat="1" applyFont="1" applyFill="1" applyBorder="1" applyAlignment="1" applyProtection="1">
      <alignment horizontal="center"/>
      <protection/>
    </xf>
    <xf numFmtId="2" fontId="28" fillId="0" borderId="34" xfId="53" applyNumberFormat="1" applyFont="1" applyFill="1" applyBorder="1" applyAlignment="1" applyProtection="1">
      <alignment horizontal="center"/>
      <protection/>
    </xf>
    <xf numFmtId="2" fontId="28" fillId="0" borderId="29" xfId="53" applyNumberFormat="1" applyFont="1" applyFill="1" applyBorder="1" applyAlignment="1" applyProtection="1">
      <alignment horizontal="center"/>
      <protection/>
    </xf>
    <xf numFmtId="2" fontId="28" fillId="0" borderId="44" xfId="53" applyNumberFormat="1" applyFont="1" applyFill="1" applyBorder="1" applyAlignment="1" applyProtection="1">
      <alignment horizontal="right" indent="1"/>
      <protection/>
    </xf>
    <xf numFmtId="2" fontId="28" fillId="0" borderId="45" xfId="53" applyNumberFormat="1" applyFont="1" applyFill="1" applyBorder="1" applyAlignment="1" applyProtection="1">
      <alignment horizontal="right" indent="1"/>
      <protection/>
    </xf>
    <xf numFmtId="2" fontId="28" fillId="0" borderId="59" xfId="53" applyNumberFormat="1" applyFont="1" applyFill="1" applyBorder="1" applyAlignment="1" applyProtection="1">
      <alignment horizontal="center"/>
      <protection/>
    </xf>
    <xf numFmtId="2" fontId="28" fillId="0" borderId="45" xfId="53" applyNumberFormat="1" applyFont="1" applyFill="1" applyBorder="1" applyAlignment="1" applyProtection="1">
      <alignment horizontal="center"/>
      <protection/>
    </xf>
    <xf numFmtId="2" fontId="28" fillId="0" borderId="0" xfId="53" applyNumberFormat="1" applyFont="1" applyFill="1" applyBorder="1" applyAlignment="1" applyProtection="1">
      <alignment horizontal="right" indent="1"/>
      <protection/>
    </xf>
    <xf numFmtId="2" fontId="28" fillId="0" borderId="35" xfId="53" applyNumberFormat="1" applyFont="1" applyFill="1" applyBorder="1" applyAlignment="1" applyProtection="1">
      <alignment horizontal="center"/>
      <protection/>
    </xf>
    <xf numFmtId="37" fontId="35" fillId="0" borderId="47" xfId="53" applyFont="1" applyFill="1" applyBorder="1" applyAlignment="1" applyProtection="1">
      <alignment horizontal="left"/>
      <protection/>
    </xf>
    <xf numFmtId="37" fontId="22" fillId="0" borderId="61" xfId="53" applyFont="1" applyFill="1" applyBorder="1">
      <alignment/>
      <protection/>
    </xf>
    <xf numFmtId="2" fontId="28" fillId="0" borderId="62" xfId="53" applyNumberFormat="1" applyFont="1" applyFill="1" applyBorder="1" applyProtection="1">
      <alignment/>
      <protection/>
    </xf>
    <xf numFmtId="2" fontId="28" fillId="0" borderId="63" xfId="53" applyNumberFormat="1" applyFont="1" applyFill="1" applyBorder="1" applyProtection="1">
      <alignment/>
      <protection/>
    </xf>
    <xf numFmtId="2" fontId="28" fillId="0" borderId="64" xfId="53" applyNumberFormat="1" applyFont="1" applyFill="1" applyBorder="1" applyAlignment="1" applyProtection="1">
      <alignment horizontal="center"/>
      <protection/>
    </xf>
    <xf numFmtId="2" fontId="28" fillId="0" borderId="65" xfId="53" applyNumberFormat="1" applyFont="1" applyFill="1" applyBorder="1" applyAlignment="1" applyProtection="1">
      <alignment horizontal="center"/>
      <protection/>
    </xf>
    <xf numFmtId="2" fontId="28" fillId="0" borderId="66" xfId="53" applyNumberFormat="1" applyFont="1" applyFill="1" applyBorder="1" applyAlignment="1" applyProtection="1">
      <alignment horizontal="right" indent="1"/>
      <protection/>
    </xf>
    <xf numFmtId="2" fontId="28" fillId="0" borderId="67" xfId="53" applyNumberFormat="1" applyFont="1" applyFill="1" applyBorder="1" applyAlignment="1" applyProtection="1">
      <alignment horizontal="right" indent="1"/>
      <protection/>
    </xf>
    <xf numFmtId="2" fontId="28" fillId="0" borderId="68" xfId="53" applyNumberFormat="1" applyFont="1" applyFill="1" applyBorder="1" applyAlignment="1" applyProtection="1">
      <alignment horizontal="right" indent="1"/>
      <protection/>
    </xf>
    <xf numFmtId="2" fontId="28" fillId="0" borderId="63" xfId="53" applyNumberFormat="1" applyFont="1" applyFill="1" applyBorder="1" applyAlignment="1" applyProtection="1">
      <alignment horizontal="right" indent="1"/>
      <protection/>
    </xf>
    <xf numFmtId="2" fontId="28" fillId="0" borderId="69" xfId="53" applyNumberFormat="1" applyFont="1" applyBorder="1" applyAlignment="1" applyProtection="1">
      <alignment horizontal="right" indent="1"/>
      <protection/>
    </xf>
    <xf numFmtId="37" fontId="28" fillId="0" borderId="65" xfId="53" applyFont="1" applyBorder="1">
      <alignment/>
      <protection/>
    </xf>
    <xf numFmtId="2" fontId="28" fillId="0" borderId="69" xfId="53" applyNumberFormat="1" applyFont="1" applyBorder="1">
      <alignment/>
      <protection/>
    </xf>
    <xf numFmtId="2" fontId="28" fillId="0" borderId="60" xfId="53" applyNumberFormat="1" applyFont="1" applyBorder="1">
      <alignment/>
      <protection/>
    </xf>
    <xf numFmtId="37" fontId="36" fillId="0" borderId="13" xfId="53" applyFont="1" applyFill="1" applyBorder="1" applyAlignment="1" applyProtection="1">
      <alignment horizontal="left"/>
      <protection/>
    </xf>
    <xf numFmtId="2" fontId="28" fillId="0" borderId="27" xfId="53" applyNumberFormat="1" applyFont="1" applyFill="1" applyBorder="1" applyProtection="1">
      <alignment/>
      <protection/>
    </xf>
    <xf numFmtId="2" fontId="28" fillId="0" borderId="28" xfId="53" applyNumberFormat="1" applyFont="1" applyFill="1" applyBorder="1" applyProtection="1">
      <alignment/>
      <protection/>
    </xf>
    <xf numFmtId="2" fontId="28" fillId="0" borderId="46" xfId="53" applyNumberFormat="1" applyFont="1" applyFill="1" applyBorder="1" applyAlignment="1" applyProtection="1">
      <alignment horizontal="right" indent="1"/>
      <protection/>
    </xf>
    <xf numFmtId="2" fontId="28" fillId="0" borderId="28" xfId="53" applyNumberFormat="1" applyFont="1" applyFill="1" applyBorder="1" applyAlignment="1" applyProtection="1">
      <alignment horizontal="right" indent="1"/>
      <protection/>
    </xf>
    <xf numFmtId="2" fontId="28" fillId="0" borderId="0" xfId="53" applyNumberFormat="1" applyFont="1" applyBorder="1" applyAlignment="1" applyProtection="1">
      <alignment horizontal="right" indent="1"/>
      <protection/>
    </xf>
    <xf numFmtId="37" fontId="28" fillId="0" borderId="29" xfId="53" applyFont="1" applyBorder="1">
      <alignment/>
      <protection/>
    </xf>
    <xf numFmtId="2" fontId="28" fillId="0" borderId="0" xfId="53" applyNumberFormat="1" applyFont="1" applyBorder="1">
      <alignment/>
      <protection/>
    </xf>
    <xf numFmtId="2" fontId="28" fillId="0" borderId="35" xfId="53" applyNumberFormat="1" applyFont="1" applyBorder="1">
      <alignment/>
      <protection/>
    </xf>
    <xf numFmtId="37" fontId="35" fillId="0" borderId="15" xfId="53" applyFont="1" applyFill="1" applyBorder="1" applyAlignment="1" applyProtection="1">
      <alignment horizontal="left"/>
      <protection/>
    </xf>
    <xf numFmtId="37" fontId="29" fillId="0" borderId="17" xfId="53" applyFont="1" applyFill="1" applyBorder="1" applyAlignment="1" applyProtection="1">
      <alignment horizontal="left"/>
      <protection/>
    </xf>
    <xf numFmtId="2" fontId="28" fillId="0" borderId="36" xfId="53" applyNumberFormat="1" applyFont="1" applyFill="1" applyBorder="1" applyAlignment="1" applyProtection="1">
      <alignment horizontal="right" indent="1"/>
      <protection/>
    </xf>
    <xf numFmtId="2" fontId="28" fillId="0" borderId="37" xfId="53" applyNumberFormat="1" applyFont="1" applyFill="1" applyBorder="1" applyAlignment="1" applyProtection="1">
      <alignment horizontal="center"/>
      <protection/>
    </xf>
    <xf numFmtId="2" fontId="28" fillId="0" borderId="42" xfId="53" applyNumberFormat="1" applyFont="1" applyFill="1" applyBorder="1" applyAlignment="1" applyProtection="1">
      <alignment horizontal="center"/>
      <protection/>
    </xf>
    <xf numFmtId="2" fontId="28" fillId="0" borderId="38" xfId="53" applyNumberFormat="1" applyFont="1" applyFill="1" applyBorder="1" applyAlignment="1" applyProtection="1">
      <alignment horizontal="center"/>
      <protection/>
    </xf>
    <xf numFmtId="2" fontId="28" fillId="0" borderId="39" xfId="53" applyNumberFormat="1" applyFont="1" applyFill="1" applyBorder="1" applyAlignment="1" applyProtection="1">
      <alignment horizontal="right" indent="1"/>
      <protection/>
    </xf>
    <xf numFmtId="2" fontId="28" fillId="0" borderId="40" xfId="53" applyNumberFormat="1" applyFont="1" applyFill="1" applyBorder="1" applyAlignment="1" applyProtection="1">
      <alignment horizontal="right" indent="1"/>
      <protection/>
    </xf>
    <xf numFmtId="2" fontId="28" fillId="0" borderId="41" xfId="53" applyNumberFormat="1" applyFont="1" applyFill="1" applyBorder="1" applyAlignment="1" applyProtection="1">
      <alignment horizontal="center"/>
      <protection/>
    </xf>
    <xf numFmtId="2" fontId="28" fillId="0" borderId="40" xfId="53" applyNumberFormat="1" applyFont="1" applyFill="1" applyBorder="1" applyAlignment="1" applyProtection="1">
      <alignment horizontal="center"/>
      <protection/>
    </xf>
    <xf numFmtId="2" fontId="28" fillId="0" borderId="40" xfId="53" applyNumberFormat="1" applyFont="1" applyBorder="1" applyAlignment="1" applyProtection="1">
      <alignment horizontal="center"/>
      <protection/>
    </xf>
    <xf numFmtId="2" fontId="28" fillId="0" borderId="38" xfId="53" applyNumberFormat="1" applyFont="1" applyBorder="1" applyAlignment="1" applyProtection="1">
      <alignment horizontal="center"/>
      <protection/>
    </xf>
    <xf numFmtId="2" fontId="28" fillId="0" borderId="16" xfId="53" applyNumberFormat="1" applyFont="1" applyFill="1" applyBorder="1" applyAlignment="1" applyProtection="1">
      <alignment horizontal="right" indent="1"/>
      <protection/>
    </xf>
    <xf numFmtId="2" fontId="28" fillId="0" borderId="43" xfId="53" applyNumberFormat="1" applyFont="1" applyFill="1" applyBorder="1" applyAlignment="1" applyProtection="1">
      <alignment horizontal="center"/>
      <protection/>
    </xf>
    <xf numFmtId="0" fontId="37" fillId="0" borderId="0" xfId="54" applyNumberFormat="1" applyFont="1" applyFill="1" applyBorder="1">
      <alignment/>
      <protection/>
    </xf>
    <xf numFmtId="37" fontId="29" fillId="0" borderId="0" xfId="53" applyFont="1" applyFill="1" applyBorder="1">
      <alignment/>
      <protection/>
    </xf>
    <xf numFmtId="39" fontId="29" fillId="0" borderId="0" xfId="53" applyNumberFormat="1" applyFont="1" applyFill="1" applyBorder="1" applyProtection="1">
      <alignment/>
      <protection/>
    </xf>
    <xf numFmtId="39" fontId="29" fillId="0" borderId="0" xfId="53" applyNumberFormat="1" applyFont="1" applyBorder="1" applyProtection="1">
      <alignment/>
      <protection/>
    </xf>
    <xf numFmtId="37" fontId="22" fillId="0" borderId="0" xfId="53" applyFont="1" applyFill="1">
      <alignment/>
      <protection/>
    </xf>
    <xf numFmtId="2" fontId="22" fillId="0" borderId="0" xfId="53" applyNumberFormat="1" applyFont="1" applyFill="1">
      <alignment/>
      <protection/>
    </xf>
    <xf numFmtId="4" fontId="22" fillId="0" borderId="0" xfId="53" applyNumberFormat="1" applyFont="1">
      <alignment/>
      <protection/>
    </xf>
    <xf numFmtId="0" fontId="24" fillId="7" borderId="70" xfId="59" applyFont="1" applyFill="1" applyBorder="1" applyAlignment="1">
      <alignment horizontal="center" vertical="center"/>
      <protection/>
    </xf>
    <xf numFmtId="0" fontId="24" fillId="7" borderId="71" xfId="59" applyFont="1" applyFill="1" applyBorder="1" applyAlignment="1">
      <alignment horizontal="center" vertical="center"/>
      <protection/>
    </xf>
    <xf numFmtId="0" fontId="24" fillId="7" borderId="72" xfId="59" applyFont="1" applyFill="1" applyBorder="1" applyAlignment="1">
      <alignment horizontal="center" vertical="center"/>
      <protection/>
    </xf>
    <xf numFmtId="0" fontId="22" fillId="0" borderId="0" xfId="59" applyFont="1">
      <alignment/>
      <protection/>
    </xf>
    <xf numFmtId="1" fontId="29" fillId="7" borderId="73" xfId="59" applyNumberFormat="1" applyFont="1" applyFill="1" applyBorder="1" applyAlignment="1">
      <alignment horizontal="center" vertical="center" wrapText="1"/>
      <protection/>
    </xf>
    <xf numFmtId="0" fontId="29" fillId="7" borderId="70" xfId="59" applyFont="1" applyFill="1" applyBorder="1" applyAlignment="1">
      <alignment horizontal="center"/>
      <protection/>
    </xf>
    <xf numFmtId="0" fontId="29" fillId="7" borderId="71" xfId="59" applyFont="1" applyFill="1" applyBorder="1" applyAlignment="1">
      <alignment horizontal="center"/>
      <protection/>
    </xf>
    <xf numFmtId="0" fontId="29" fillId="7" borderId="57" xfId="59" applyFont="1" applyFill="1" applyBorder="1" applyAlignment="1">
      <alignment horizontal="center"/>
      <protection/>
    </xf>
    <xf numFmtId="0" fontId="29" fillId="7" borderId="56" xfId="59" applyFont="1" applyFill="1" applyBorder="1" applyAlignment="1">
      <alignment horizontal="center"/>
      <protection/>
    </xf>
    <xf numFmtId="0" fontId="29" fillId="7" borderId="72" xfId="59" applyFont="1" applyFill="1" applyBorder="1" applyAlignment="1">
      <alignment horizontal="center"/>
      <protection/>
    </xf>
    <xf numFmtId="0" fontId="22" fillId="7" borderId="74" xfId="59" applyFont="1" applyFill="1" applyBorder="1" applyAlignment="1">
      <alignment vertical="center"/>
      <protection/>
    </xf>
    <xf numFmtId="49" fontId="29" fillId="7" borderId="75" xfId="59" applyNumberFormat="1" applyFont="1" applyFill="1" applyBorder="1" applyAlignment="1">
      <alignment horizontal="center" vertical="center" wrapText="1"/>
      <protection/>
    </xf>
    <xf numFmtId="49" fontId="29" fillId="7" borderId="76" xfId="59" applyNumberFormat="1" applyFont="1" applyFill="1" applyBorder="1" applyAlignment="1">
      <alignment horizontal="center" vertical="center" wrapText="1"/>
      <protection/>
    </xf>
    <xf numFmtId="49" fontId="29" fillId="7" borderId="77" xfId="59" applyNumberFormat="1" applyFont="1" applyFill="1" applyBorder="1" applyAlignment="1">
      <alignment horizontal="center" vertical="center" wrapText="1"/>
      <protection/>
    </xf>
    <xf numFmtId="49" fontId="22" fillId="0" borderId="0" xfId="59" applyNumberFormat="1" applyFont="1" applyAlignment="1">
      <alignment horizontal="center" vertical="center" wrapText="1"/>
      <protection/>
    </xf>
    <xf numFmtId="0" fontId="31" fillId="0" borderId="78" xfId="59" applyNumberFormat="1" applyFont="1" applyBorder="1">
      <alignment/>
      <protection/>
    </xf>
    <xf numFmtId="3" fontId="31" fillId="0" borderId="79" xfId="59" applyNumberFormat="1" applyFont="1" applyBorder="1">
      <alignment/>
      <protection/>
    </xf>
    <xf numFmtId="10" fontId="31" fillId="0" borderId="80" xfId="59" applyNumberFormat="1" applyFont="1" applyBorder="1">
      <alignment/>
      <protection/>
    </xf>
    <xf numFmtId="2" fontId="31" fillId="0" borderId="81" xfId="59" applyNumberFormat="1" applyFont="1" applyBorder="1">
      <alignment/>
      <protection/>
    </xf>
    <xf numFmtId="2" fontId="31" fillId="0" borderId="80" xfId="59" applyNumberFormat="1" applyFont="1" applyBorder="1">
      <alignment/>
      <protection/>
    </xf>
    <xf numFmtId="0" fontId="31" fillId="0" borderId="0" xfId="59" applyFont="1">
      <alignment/>
      <protection/>
    </xf>
    <xf numFmtId="0" fontId="22" fillId="0" borderId="82" xfId="59" applyNumberFormat="1" applyFont="1" applyBorder="1" quotePrefix="1">
      <alignment/>
      <protection/>
    </xf>
    <xf numFmtId="3" fontId="22" fillId="0" borderId="83" xfId="59" applyNumberFormat="1" applyFont="1" applyBorder="1">
      <alignment/>
      <protection/>
    </xf>
    <xf numFmtId="10" fontId="22" fillId="0" borderId="84" xfId="59" applyNumberFormat="1" applyFont="1" applyBorder="1">
      <alignment/>
      <protection/>
    </xf>
    <xf numFmtId="2" fontId="22" fillId="0" borderId="85" xfId="59" applyNumberFormat="1" applyFont="1" applyBorder="1">
      <alignment/>
      <protection/>
    </xf>
    <xf numFmtId="2" fontId="22" fillId="0" borderId="85" xfId="59" applyNumberFormat="1" applyFont="1" applyBorder="1" applyAlignment="1">
      <alignment horizontal="right"/>
      <protection/>
    </xf>
    <xf numFmtId="0" fontId="22" fillId="0" borderId="86" xfId="59" applyNumberFormat="1" applyFont="1" applyBorder="1" quotePrefix="1">
      <alignment/>
      <protection/>
    </xf>
    <xf numFmtId="3" fontId="22" fillId="0" borderId="87" xfId="59" applyNumberFormat="1" applyFont="1" applyBorder="1">
      <alignment/>
      <protection/>
    </xf>
    <xf numFmtId="10" fontId="22" fillId="0" borderId="64" xfId="59" applyNumberFormat="1" applyFont="1" applyBorder="1">
      <alignment/>
      <protection/>
    </xf>
    <xf numFmtId="2" fontId="22" fillId="0" borderId="88" xfId="59" applyNumberFormat="1" applyFont="1" applyBorder="1" applyAlignment="1">
      <alignment horizontal="right"/>
      <protection/>
    </xf>
    <xf numFmtId="2" fontId="22" fillId="0" borderId="88" xfId="59" applyNumberFormat="1" applyFont="1" applyBorder="1">
      <alignment/>
      <protection/>
    </xf>
    <xf numFmtId="0" fontId="39" fillId="0" borderId="0" xfId="54" applyNumberFormat="1" applyFont="1" applyFill="1" applyBorder="1">
      <alignment/>
      <protection/>
    </xf>
    <xf numFmtId="0" fontId="24" fillId="7" borderId="70" xfId="60" applyFont="1" applyFill="1" applyBorder="1" applyAlignment="1">
      <alignment horizontal="center" vertical="center"/>
      <protection/>
    </xf>
    <xf numFmtId="0" fontId="24" fillId="7" borderId="71" xfId="60" applyFont="1" applyFill="1" applyBorder="1" applyAlignment="1">
      <alignment horizontal="center" vertical="center"/>
      <protection/>
    </xf>
    <xf numFmtId="0" fontId="24" fillId="7" borderId="72" xfId="60" applyFont="1" applyFill="1" applyBorder="1" applyAlignment="1">
      <alignment horizontal="center" vertical="center"/>
      <protection/>
    </xf>
    <xf numFmtId="0" fontId="22" fillId="0" borderId="0" xfId="60" applyFont="1">
      <alignment/>
      <protection/>
    </xf>
    <xf numFmtId="1" fontId="29" fillId="7" borderId="73" xfId="60" applyNumberFormat="1" applyFont="1" applyFill="1" applyBorder="1" applyAlignment="1">
      <alignment horizontal="center" vertical="center" wrapText="1"/>
      <protection/>
    </xf>
    <xf numFmtId="0" fontId="29" fillId="7" borderId="70" xfId="60" applyFont="1" applyFill="1" applyBorder="1" applyAlignment="1">
      <alignment horizontal="center"/>
      <protection/>
    </xf>
    <xf numFmtId="0" fontId="29" fillId="7" borderId="71" xfId="60" applyFont="1" applyFill="1" applyBorder="1" applyAlignment="1">
      <alignment horizontal="center"/>
      <protection/>
    </xf>
    <xf numFmtId="0" fontId="29" fillId="7" borderId="57" xfId="60" applyFont="1" applyFill="1" applyBorder="1" applyAlignment="1">
      <alignment horizontal="center"/>
      <protection/>
    </xf>
    <xf numFmtId="0" fontId="29" fillId="7" borderId="56" xfId="60" applyFont="1" applyFill="1" applyBorder="1" applyAlignment="1">
      <alignment horizontal="center"/>
      <protection/>
    </xf>
    <xf numFmtId="0" fontId="29" fillId="7" borderId="72" xfId="60" applyFont="1" applyFill="1" applyBorder="1" applyAlignment="1">
      <alignment horizontal="center"/>
      <protection/>
    </xf>
    <xf numFmtId="0" fontId="22" fillId="7" borderId="74" xfId="60" applyFont="1" applyFill="1" applyBorder="1" applyAlignment="1">
      <alignment vertical="center"/>
      <protection/>
    </xf>
    <xf numFmtId="49" fontId="29" fillId="7" borderId="75" xfId="60" applyNumberFormat="1" applyFont="1" applyFill="1" applyBorder="1" applyAlignment="1">
      <alignment horizontal="center" vertical="center" wrapText="1"/>
      <protection/>
    </xf>
    <xf numFmtId="49" fontId="29" fillId="7" borderId="76" xfId="60" applyNumberFormat="1" applyFont="1" applyFill="1" applyBorder="1" applyAlignment="1">
      <alignment horizontal="center" vertical="center" wrapText="1"/>
      <protection/>
    </xf>
    <xf numFmtId="49" fontId="29" fillId="7" borderId="77" xfId="60" applyNumberFormat="1" applyFont="1" applyFill="1" applyBorder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0" fontId="31" fillId="0" borderId="89" xfId="60" applyNumberFormat="1" applyFont="1" applyBorder="1">
      <alignment/>
      <protection/>
    </xf>
    <xf numFmtId="3" fontId="31" fillId="0" borderId="90" xfId="60" applyNumberFormat="1" applyFont="1" applyBorder="1">
      <alignment/>
      <protection/>
    </xf>
    <xf numFmtId="10" fontId="31" fillId="0" borderId="91" xfId="60" applyNumberFormat="1" applyFont="1" applyBorder="1">
      <alignment/>
      <protection/>
    </xf>
    <xf numFmtId="2" fontId="31" fillId="0" borderId="92" xfId="60" applyNumberFormat="1" applyFont="1" applyBorder="1">
      <alignment/>
      <protection/>
    </xf>
    <xf numFmtId="2" fontId="31" fillId="0" borderId="91" xfId="60" applyNumberFormat="1" applyFont="1" applyBorder="1">
      <alignment/>
      <protection/>
    </xf>
    <xf numFmtId="0" fontId="31" fillId="0" borderId="0" xfId="60" applyFont="1">
      <alignment/>
      <protection/>
    </xf>
    <xf numFmtId="0" fontId="22" fillId="0" borderId="93" xfId="60" applyNumberFormat="1" applyFont="1" applyBorder="1" quotePrefix="1">
      <alignment/>
      <protection/>
    </xf>
    <xf numFmtId="3" fontId="22" fillId="0" borderId="94" xfId="60" applyNumberFormat="1" applyFont="1" applyBorder="1">
      <alignment/>
      <protection/>
    </xf>
    <xf numFmtId="10" fontId="22" fillId="0" borderId="84" xfId="60" applyNumberFormat="1" applyFont="1" applyBorder="1">
      <alignment/>
      <protection/>
    </xf>
    <xf numFmtId="2" fontId="22" fillId="0" borderId="85" xfId="60" applyNumberFormat="1" applyFont="1" applyBorder="1" applyAlignment="1">
      <alignment horizontal="right"/>
      <protection/>
    </xf>
    <xf numFmtId="2" fontId="22" fillId="0" borderId="85" xfId="60" applyNumberFormat="1" applyFont="1" applyBorder="1">
      <alignment/>
      <protection/>
    </xf>
    <xf numFmtId="0" fontId="22" fillId="0" borderId="82" xfId="60" applyNumberFormat="1" applyFont="1" applyBorder="1" quotePrefix="1">
      <alignment/>
      <protection/>
    </xf>
    <xf numFmtId="3" fontId="22" fillId="0" borderId="83" xfId="60" applyNumberFormat="1" applyFont="1" applyBorder="1">
      <alignment/>
      <protection/>
    </xf>
    <xf numFmtId="0" fontId="22" fillId="0" borderId="86" xfId="60" applyNumberFormat="1" applyFont="1" applyBorder="1" quotePrefix="1">
      <alignment/>
      <protection/>
    </xf>
    <xf numFmtId="3" fontId="22" fillId="0" borderId="87" xfId="60" applyNumberFormat="1" applyFont="1" applyBorder="1">
      <alignment/>
      <protection/>
    </xf>
    <xf numFmtId="10" fontId="22" fillId="0" borderId="64" xfId="60" applyNumberFormat="1" applyFont="1" applyBorder="1">
      <alignment/>
      <protection/>
    </xf>
    <xf numFmtId="2" fontId="22" fillId="0" borderId="88" xfId="60" applyNumberFormat="1" applyFont="1" applyBorder="1" applyAlignment="1">
      <alignment horizontal="right"/>
      <protection/>
    </xf>
    <xf numFmtId="2" fontId="22" fillId="0" borderId="88" xfId="60" applyNumberFormat="1" applyFont="1" applyBorder="1">
      <alignment/>
      <protection/>
    </xf>
    <xf numFmtId="0" fontId="24" fillId="7" borderId="95" xfId="61" applyFont="1" applyFill="1" applyBorder="1" applyAlignment="1">
      <alignment horizontal="center" vertical="center"/>
      <protection/>
    </xf>
    <xf numFmtId="0" fontId="24" fillId="7" borderId="57" xfId="61" applyFont="1" applyFill="1" applyBorder="1" applyAlignment="1">
      <alignment horizontal="center" vertical="center"/>
      <protection/>
    </xf>
    <xf numFmtId="0" fontId="24" fillId="7" borderId="56" xfId="61" applyFont="1" applyFill="1" applyBorder="1" applyAlignment="1">
      <alignment horizontal="center" vertical="center"/>
      <protection/>
    </xf>
    <xf numFmtId="0" fontId="22" fillId="0" borderId="0" xfId="61" applyFont="1">
      <alignment/>
      <protection/>
    </xf>
    <xf numFmtId="1" fontId="26" fillId="7" borderId="96" xfId="61" applyNumberFormat="1" applyFont="1" applyFill="1" applyBorder="1" applyAlignment="1">
      <alignment horizontal="center" vertical="center" wrapText="1"/>
      <protection/>
    </xf>
    <xf numFmtId="0" fontId="29" fillId="7" borderId="75" xfId="61" applyFont="1" applyFill="1" applyBorder="1" applyAlignment="1">
      <alignment horizontal="center"/>
      <protection/>
    </xf>
    <xf numFmtId="0" fontId="29" fillId="7" borderId="97" xfId="61" applyFont="1" applyFill="1" applyBorder="1" applyAlignment="1">
      <alignment horizontal="center"/>
      <protection/>
    </xf>
    <xf numFmtId="0" fontId="29" fillId="7" borderId="76" xfId="61" applyFont="1" applyFill="1" applyBorder="1" applyAlignment="1">
      <alignment horizontal="center"/>
      <protection/>
    </xf>
    <xf numFmtId="0" fontId="29" fillId="7" borderId="98" xfId="61" applyFont="1" applyFill="1" applyBorder="1" applyAlignment="1">
      <alignment horizontal="center"/>
      <protection/>
    </xf>
    <xf numFmtId="0" fontId="28" fillId="7" borderId="99" xfId="61" applyFont="1" applyFill="1" applyBorder="1" applyAlignment="1">
      <alignment vertical="center"/>
      <protection/>
    </xf>
    <xf numFmtId="49" fontId="29" fillId="7" borderId="100" xfId="61" applyNumberFormat="1" applyFont="1" applyFill="1" applyBorder="1" applyAlignment="1">
      <alignment horizontal="center" vertical="center" wrapText="1"/>
      <protection/>
    </xf>
    <xf numFmtId="49" fontId="22" fillId="7" borderId="100" xfId="61" applyNumberFormat="1" applyFont="1" applyFill="1" applyBorder="1">
      <alignment/>
      <protection/>
    </xf>
    <xf numFmtId="49" fontId="22" fillId="7" borderId="101" xfId="61" applyNumberFormat="1" applyFont="1" applyFill="1" applyBorder="1">
      <alignment/>
      <protection/>
    </xf>
    <xf numFmtId="1" fontId="29" fillId="7" borderId="77" xfId="61" applyNumberFormat="1" applyFont="1" applyFill="1" applyBorder="1" applyAlignment="1">
      <alignment horizontal="center" vertical="center" wrapText="1"/>
      <protection/>
    </xf>
    <xf numFmtId="49" fontId="29" fillId="7" borderId="78" xfId="61" applyNumberFormat="1" applyFont="1" applyFill="1" applyBorder="1" applyAlignment="1">
      <alignment horizontal="center" vertical="center" wrapText="1"/>
      <protection/>
    </xf>
    <xf numFmtId="1" fontId="29" fillId="7" borderId="84" xfId="61" applyNumberFormat="1" applyFont="1" applyFill="1" applyBorder="1" applyAlignment="1">
      <alignment horizontal="center" vertical="center" wrapText="1"/>
      <protection/>
    </xf>
    <xf numFmtId="1" fontId="29" fillId="7" borderId="81" xfId="61" applyNumberFormat="1" applyFont="1" applyFill="1" applyBorder="1" applyAlignment="1">
      <alignment horizontal="center" vertical="center" wrapText="1"/>
      <protection/>
    </xf>
    <xf numFmtId="1" fontId="22" fillId="0" borderId="0" xfId="61" applyNumberFormat="1" applyFont="1" applyAlignment="1">
      <alignment horizontal="center" vertical="center" wrapText="1"/>
      <protection/>
    </xf>
    <xf numFmtId="0" fontId="28" fillId="7" borderId="102" xfId="61" applyFont="1" applyFill="1" applyBorder="1" applyAlignment="1">
      <alignment vertical="center"/>
      <protection/>
    </xf>
    <xf numFmtId="49" fontId="29" fillId="7" borderId="103" xfId="61" applyNumberFormat="1" applyFont="1" applyFill="1" applyBorder="1" applyAlignment="1">
      <alignment horizontal="center" vertical="center" wrapText="1"/>
      <protection/>
    </xf>
    <xf numFmtId="49" fontId="29" fillId="7" borderId="104" xfId="61" applyNumberFormat="1" applyFont="1" applyFill="1" applyBorder="1" applyAlignment="1">
      <alignment horizontal="center" vertical="center" wrapText="1"/>
      <protection/>
    </xf>
    <xf numFmtId="0" fontId="22" fillId="7" borderId="88" xfId="61" applyFont="1" applyFill="1" applyBorder="1">
      <alignment/>
      <protection/>
    </xf>
    <xf numFmtId="49" fontId="29" fillId="7" borderId="105" xfId="61" applyNumberFormat="1" applyFont="1" applyFill="1" applyBorder="1" applyAlignment="1">
      <alignment horizontal="center" vertical="center" wrapText="1"/>
      <protection/>
    </xf>
    <xf numFmtId="49" fontId="29" fillId="7" borderId="31" xfId="61" applyNumberFormat="1" applyFont="1" applyFill="1" applyBorder="1" applyAlignment="1">
      <alignment horizontal="center" vertical="center" wrapText="1"/>
      <protection/>
    </xf>
    <xf numFmtId="0" fontId="22" fillId="7" borderId="106" xfId="61" applyFont="1" applyFill="1" applyBorder="1" applyAlignment="1">
      <alignment horizontal="center" vertical="center" wrapText="1"/>
      <protection/>
    </xf>
    <xf numFmtId="49" fontId="29" fillId="7" borderId="87" xfId="61" applyNumberFormat="1" applyFont="1" applyFill="1" applyBorder="1" applyAlignment="1">
      <alignment horizontal="center" vertical="center" wrapText="1"/>
      <protection/>
    </xf>
    <xf numFmtId="0" fontId="22" fillId="7" borderId="107" xfId="61" applyFont="1" applyFill="1" applyBorder="1" applyAlignment="1">
      <alignment horizontal="center" vertical="center" wrapText="1"/>
      <protection/>
    </xf>
    <xf numFmtId="0" fontId="40" fillId="0" borderId="108" xfId="61" applyNumberFormat="1" applyFont="1" applyBorder="1">
      <alignment/>
      <protection/>
    </xf>
    <xf numFmtId="3" fontId="40" fillId="0" borderId="109" xfId="61" applyNumberFormat="1" applyFont="1" applyBorder="1">
      <alignment/>
      <protection/>
    </xf>
    <xf numFmtId="3" fontId="40" fillId="0" borderId="110" xfId="61" applyNumberFormat="1" applyFont="1" applyBorder="1">
      <alignment/>
      <protection/>
    </xf>
    <xf numFmtId="10" fontId="40" fillId="0" borderId="92" xfId="61" applyNumberFormat="1" applyFont="1" applyBorder="1">
      <alignment/>
      <protection/>
    </xf>
    <xf numFmtId="3" fontId="40" fillId="0" borderId="89" xfId="61" applyNumberFormat="1" applyFont="1" applyBorder="1">
      <alignment/>
      <protection/>
    </xf>
    <xf numFmtId="0" fontId="40" fillId="0" borderId="0" xfId="61" applyFont="1">
      <alignment/>
      <protection/>
    </xf>
    <xf numFmtId="0" fontId="22" fillId="0" borderId="111" xfId="61" applyFont="1" applyBorder="1">
      <alignment/>
      <protection/>
    </xf>
    <xf numFmtId="3" fontId="22" fillId="0" borderId="112" xfId="61" applyNumberFormat="1" applyFont="1" applyBorder="1">
      <alignment/>
      <protection/>
    </xf>
    <xf numFmtId="3" fontId="22" fillId="0" borderId="113" xfId="61" applyNumberFormat="1" applyFont="1" applyBorder="1">
      <alignment/>
      <protection/>
    </xf>
    <xf numFmtId="10" fontId="22" fillId="0" borderId="114" xfId="61" applyNumberFormat="1" applyFont="1" applyBorder="1">
      <alignment/>
      <protection/>
    </xf>
    <xf numFmtId="3" fontId="22" fillId="0" borderId="115" xfId="61" applyNumberFormat="1" applyFont="1" applyBorder="1">
      <alignment/>
      <protection/>
    </xf>
    <xf numFmtId="10" fontId="22" fillId="0" borderId="114" xfId="61" applyNumberFormat="1" applyFont="1" applyBorder="1" applyAlignment="1">
      <alignment horizontal="right"/>
      <protection/>
    </xf>
    <xf numFmtId="0" fontId="22" fillId="0" borderId="99" xfId="61" applyFont="1" applyBorder="1">
      <alignment/>
      <protection/>
    </xf>
    <xf numFmtId="3" fontId="22" fillId="0" borderId="116" xfId="61" applyNumberFormat="1" applyFont="1" applyBorder="1">
      <alignment/>
      <protection/>
    </xf>
    <xf numFmtId="3" fontId="22" fillId="0" borderId="117" xfId="61" applyNumberFormat="1" applyFont="1" applyBorder="1">
      <alignment/>
      <protection/>
    </xf>
    <xf numFmtId="10" fontId="22" fillId="0" borderId="118" xfId="61" applyNumberFormat="1" applyFont="1" applyBorder="1">
      <alignment/>
      <protection/>
    </xf>
    <xf numFmtId="3" fontId="22" fillId="0" borderId="83" xfId="61" applyNumberFormat="1" applyFont="1" applyBorder="1">
      <alignment/>
      <protection/>
    </xf>
    <xf numFmtId="10" fontId="22" fillId="0" borderId="118" xfId="61" applyNumberFormat="1" applyFont="1" applyBorder="1" applyAlignment="1">
      <alignment horizontal="right"/>
      <protection/>
    </xf>
    <xf numFmtId="0" fontId="22" fillId="0" borderId="119" xfId="61" applyFont="1" applyBorder="1">
      <alignment/>
      <protection/>
    </xf>
    <xf numFmtId="3" fontId="22" fillId="0" borderId="103" xfId="61" applyNumberFormat="1" applyFont="1" applyBorder="1">
      <alignment/>
      <protection/>
    </xf>
    <xf numFmtId="3" fontId="22" fillId="0" borderId="104" xfId="61" applyNumberFormat="1" applyFont="1" applyBorder="1">
      <alignment/>
      <protection/>
    </xf>
    <xf numFmtId="10" fontId="22" fillId="0" borderId="107" xfId="61" applyNumberFormat="1" applyFont="1" applyBorder="1">
      <alignment/>
      <protection/>
    </xf>
    <xf numFmtId="3" fontId="22" fillId="0" borderId="87" xfId="61" applyNumberFormat="1" applyFont="1" applyBorder="1">
      <alignment/>
      <protection/>
    </xf>
    <xf numFmtId="0" fontId="37" fillId="0" borderId="0" xfId="61" applyFont="1">
      <alignment/>
      <protection/>
    </xf>
    <xf numFmtId="3" fontId="22" fillId="0" borderId="0" xfId="61" applyNumberFormat="1" applyFont="1">
      <alignment/>
      <protection/>
    </xf>
    <xf numFmtId="0" fontId="24" fillId="7" borderId="10" xfId="61" applyFont="1" applyFill="1" applyBorder="1" applyAlignment="1">
      <alignment horizontal="center" vertical="center"/>
      <protection/>
    </xf>
    <xf numFmtId="0" fontId="24" fillId="7" borderId="11" xfId="61" applyFont="1" applyFill="1" applyBorder="1" applyAlignment="1">
      <alignment horizontal="center" vertical="center"/>
      <protection/>
    </xf>
    <xf numFmtId="0" fontId="24" fillId="7" borderId="12" xfId="61" applyFont="1" applyFill="1" applyBorder="1" applyAlignment="1">
      <alignment horizontal="center" vertical="center"/>
      <protection/>
    </xf>
    <xf numFmtId="1" fontId="27" fillId="7" borderId="120" xfId="61" applyNumberFormat="1" applyFont="1" applyFill="1" applyBorder="1" applyAlignment="1">
      <alignment horizontal="center" vertical="center" wrapText="1"/>
      <protection/>
    </xf>
    <xf numFmtId="0" fontId="29" fillId="7" borderId="121" xfId="61" applyFont="1" applyFill="1" applyBorder="1" applyAlignment="1">
      <alignment horizontal="center"/>
      <protection/>
    </xf>
    <xf numFmtId="0" fontId="41" fillId="7" borderId="122" xfId="61" applyFont="1" applyFill="1" applyBorder="1" applyAlignment="1">
      <alignment vertical="center"/>
      <protection/>
    </xf>
    <xf numFmtId="49" fontId="26" fillId="7" borderId="78" xfId="61" applyNumberFormat="1" applyFont="1" applyFill="1" applyBorder="1" applyAlignment="1">
      <alignment horizontal="center" vertical="center" wrapText="1"/>
      <protection/>
    </xf>
    <xf numFmtId="49" fontId="28" fillId="7" borderId="100" xfId="61" applyNumberFormat="1" applyFont="1" applyFill="1" applyBorder="1">
      <alignment/>
      <protection/>
    </xf>
    <xf numFmtId="49" fontId="28" fillId="7" borderId="101" xfId="61" applyNumberFormat="1" applyFont="1" applyFill="1" applyBorder="1">
      <alignment/>
      <protection/>
    </xf>
    <xf numFmtId="1" fontId="29" fillId="7" borderId="123" xfId="61" applyNumberFormat="1" applyFont="1" applyFill="1" applyBorder="1" applyAlignment="1">
      <alignment horizontal="center" vertical="center" wrapText="1"/>
      <protection/>
    </xf>
    <xf numFmtId="1" fontId="28" fillId="0" borderId="0" xfId="61" applyNumberFormat="1" applyFont="1" applyAlignment="1">
      <alignment horizontal="center" vertical="center" wrapText="1"/>
      <protection/>
    </xf>
    <xf numFmtId="0" fontId="41" fillId="7" borderId="124" xfId="61" applyFont="1" applyFill="1" applyBorder="1" applyAlignment="1">
      <alignment vertical="center"/>
      <protection/>
    </xf>
    <xf numFmtId="0" fontId="22" fillId="7" borderId="59" xfId="61" applyFont="1" applyFill="1" applyBorder="1">
      <alignment/>
      <protection/>
    </xf>
    <xf numFmtId="0" fontId="22" fillId="7" borderId="125" xfId="61" applyFont="1" applyFill="1" applyBorder="1" applyAlignment="1">
      <alignment horizontal="center" vertical="center" wrapText="1"/>
      <protection/>
    </xf>
    <xf numFmtId="0" fontId="42" fillId="0" borderId="108" xfId="61" applyNumberFormat="1" applyFont="1" applyBorder="1">
      <alignment/>
      <protection/>
    </xf>
    <xf numFmtId="3" fontId="42" fillId="0" borderId="89" xfId="61" applyNumberFormat="1" applyFont="1" applyBorder="1">
      <alignment/>
      <protection/>
    </xf>
    <xf numFmtId="3" fontId="42" fillId="0" borderId="110" xfId="61" applyNumberFormat="1" applyFont="1" applyBorder="1">
      <alignment/>
      <protection/>
    </xf>
    <xf numFmtId="3" fontId="42" fillId="0" borderId="109" xfId="61" applyNumberFormat="1" applyFont="1" applyBorder="1">
      <alignment/>
      <protection/>
    </xf>
    <xf numFmtId="10" fontId="42" fillId="0" borderId="92" xfId="61" applyNumberFormat="1" applyFont="1" applyBorder="1">
      <alignment/>
      <protection/>
    </xf>
    <xf numFmtId="0" fontId="42" fillId="0" borderId="0" xfId="61" applyFont="1">
      <alignment/>
      <protection/>
    </xf>
    <xf numFmtId="0" fontId="22" fillId="0" borderId="126" xfId="61" applyFont="1" applyBorder="1">
      <alignment/>
      <protection/>
    </xf>
    <xf numFmtId="3" fontId="22" fillId="0" borderId="94" xfId="61" applyNumberFormat="1" applyFont="1" applyBorder="1">
      <alignment/>
      <protection/>
    </xf>
    <xf numFmtId="3" fontId="22" fillId="0" borderId="127" xfId="61" applyNumberFormat="1" applyFont="1" applyBorder="1">
      <alignment/>
      <protection/>
    </xf>
    <xf numFmtId="10" fontId="22" fillId="0" borderId="85" xfId="61" applyNumberFormat="1" applyFont="1" applyBorder="1">
      <alignment/>
      <protection/>
    </xf>
    <xf numFmtId="10" fontId="22" fillId="0" borderId="85" xfId="61" applyNumberFormat="1" applyFont="1" applyBorder="1" applyAlignment="1">
      <alignment horizontal="right"/>
      <protection/>
    </xf>
    <xf numFmtId="10" fontId="22" fillId="0" borderId="88" xfId="61" applyNumberFormat="1" applyFont="1" applyBorder="1">
      <alignment/>
      <protection/>
    </xf>
    <xf numFmtId="10" fontId="22" fillId="0" borderId="107" xfId="61" applyNumberFormat="1" applyFont="1" applyBorder="1" applyAlignment="1">
      <alignment horizontal="right"/>
      <protection/>
    </xf>
    <xf numFmtId="0" fontId="24" fillId="7" borderId="70" xfId="62" applyFont="1" applyFill="1" applyBorder="1" applyAlignment="1">
      <alignment horizontal="center" vertical="center"/>
      <protection/>
    </xf>
    <xf numFmtId="0" fontId="24" fillId="7" borderId="71" xfId="62" applyFont="1" applyFill="1" applyBorder="1" applyAlignment="1">
      <alignment horizontal="center" vertical="center"/>
      <protection/>
    </xf>
    <xf numFmtId="0" fontId="24" fillId="7" borderId="72" xfId="62" applyFont="1" applyFill="1" applyBorder="1" applyAlignment="1">
      <alignment horizontal="center" vertical="center"/>
      <protection/>
    </xf>
    <xf numFmtId="0" fontId="22" fillId="0" borderId="0" xfId="62" applyFont="1">
      <alignment/>
      <protection/>
    </xf>
    <xf numFmtId="1" fontId="29" fillId="7" borderId="73" xfId="62" applyNumberFormat="1" applyFont="1" applyFill="1" applyBorder="1" applyAlignment="1">
      <alignment horizontal="center" vertical="center" wrapText="1"/>
      <protection/>
    </xf>
    <xf numFmtId="0" fontId="29" fillId="7" borderId="70" xfId="62" applyFont="1" applyFill="1" applyBorder="1" applyAlignment="1">
      <alignment horizontal="center" vertical="center"/>
      <protection/>
    </xf>
    <xf numFmtId="0" fontId="29" fillId="7" borderId="71" xfId="62" applyFont="1" applyFill="1" applyBorder="1" applyAlignment="1">
      <alignment horizontal="center" vertical="center"/>
      <protection/>
    </xf>
    <xf numFmtId="0" fontId="29" fillId="7" borderId="72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 vertical="center"/>
      <protection/>
    </xf>
    <xf numFmtId="0" fontId="22" fillId="7" borderId="74" xfId="62" applyFont="1" applyFill="1" applyBorder="1" applyAlignment="1">
      <alignment vertical="center"/>
      <protection/>
    </xf>
    <xf numFmtId="49" fontId="29" fillId="7" borderId="98" xfId="62" applyNumberFormat="1" applyFont="1" applyFill="1" applyBorder="1" applyAlignment="1">
      <alignment horizontal="center" vertical="center" wrapText="1"/>
      <protection/>
    </xf>
    <xf numFmtId="1" fontId="29" fillId="7" borderId="72" xfId="62" applyNumberFormat="1" applyFont="1" applyFill="1" applyBorder="1" applyAlignment="1">
      <alignment horizontal="center" vertical="center" wrapText="1"/>
      <protection/>
    </xf>
    <xf numFmtId="1" fontId="29" fillId="7" borderId="76" xfId="62" applyNumberFormat="1" applyFont="1" applyFill="1" applyBorder="1" applyAlignment="1">
      <alignment horizontal="center" vertical="center" wrapText="1"/>
      <protection/>
    </xf>
    <xf numFmtId="1" fontId="29" fillId="7" borderId="98" xfId="62" applyNumberFormat="1" applyFont="1" applyFill="1" applyBorder="1" applyAlignment="1">
      <alignment horizontal="center" vertical="center" wrapText="1"/>
      <protection/>
    </xf>
    <xf numFmtId="1" fontId="22" fillId="0" borderId="0" xfId="62" applyNumberFormat="1" applyFont="1" applyAlignment="1">
      <alignment horizontal="center" vertical="center" wrapText="1"/>
      <protection/>
    </xf>
    <xf numFmtId="0" fontId="43" fillId="0" borderId="108" xfId="62" applyNumberFormat="1" applyFont="1" applyBorder="1" applyAlignment="1">
      <alignment vertical="center"/>
      <protection/>
    </xf>
    <xf numFmtId="3" fontId="43" fillId="0" borderId="90" xfId="62" applyNumberFormat="1" applyFont="1" applyBorder="1" applyAlignment="1">
      <alignment vertical="center"/>
      <protection/>
    </xf>
    <xf numFmtId="10" fontId="43" fillId="0" borderId="92" xfId="62" applyNumberFormat="1" applyFont="1" applyBorder="1" applyAlignment="1">
      <alignment vertical="center"/>
      <protection/>
    </xf>
    <xf numFmtId="3" fontId="43" fillId="0" borderId="109" xfId="62" applyNumberFormat="1" applyFont="1" applyBorder="1" applyAlignment="1">
      <alignment vertical="center"/>
      <protection/>
    </xf>
    <xf numFmtId="0" fontId="43" fillId="0" borderId="0" xfId="62" applyFont="1">
      <alignment/>
      <protection/>
    </xf>
    <xf numFmtId="0" fontId="22" fillId="0" borderId="126" xfId="62" applyNumberFormat="1" applyFont="1" applyBorder="1">
      <alignment/>
      <protection/>
    </xf>
    <xf numFmtId="3" fontId="22" fillId="0" borderId="93" xfId="62" applyNumberFormat="1" applyFont="1" applyBorder="1">
      <alignment/>
      <protection/>
    </xf>
    <xf numFmtId="10" fontId="22" fillId="0" borderId="127" xfId="62" applyNumberFormat="1" applyFont="1" applyBorder="1">
      <alignment/>
      <protection/>
    </xf>
    <xf numFmtId="10" fontId="22" fillId="0" borderId="85" xfId="62" applyNumberFormat="1" applyFont="1" applyBorder="1">
      <alignment/>
      <protection/>
    </xf>
    <xf numFmtId="3" fontId="22" fillId="0" borderId="128" xfId="62" applyNumberFormat="1" applyFont="1" applyBorder="1">
      <alignment/>
      <protection/>
    </xf>
    <xf numFmtId="0" fontId="31" fillId="0" borderId="0" xfId="62" applyFont="1">
      <alignment/>
      <protection/>
    </xf>
    <xf numFmtId="0" fontId="22" fillId="0" borderId="74" xfId="62" applyNumberFormat="1" applyFont="1" applyBorder="1">
      <alignment/>
      <protection/>
    </xf>
    <xf numFmtId="3" fontId="22" fillId="0" borderId="129" xfId="62" applyNumberFormat="1" applyFont="1" applyBorder="1">
      <alignment/>
      <protection/>
    </xf>
    <xf numFmtId="10" fontId="22" fillId="0" borderId="67" xfId="62" applyNumberFormat="1" applyFont="1" applyBorder="1">
      <alignment/>
      <protection/>
    </xf>
    <xf numFmtId="10" fontId="22" fillId="0" borderId="88" xfId="62" applyNumberFormat="1" applyFont="1" applyBorder="1">
      <alignment/>
      <protection/>
    </xf>
    <xf numFmtId="3" fontId="22" fillId="0" borderId="69" xfId="62" applyNumberFormat="1" applyFont="1" applyBorder="1">
      <alignment/>
      <protection/>
    </xf>
    <xf numFmtId="0" fontId="24" fillId="7" borderId="70" xfId="63" applyFont="1" applyFill="1" applyBorder="1" applyAlignment="1">
      <alignment horizontal="center" vertical="center"/>
      <protection/>
    </xf>
    <xf numFmtId="0" fontId="24" fillId="7" borderId="71" xfId="63" applyFont="1" applyFill="1" applyBorder="1" applyAlignment="1">
      <alignment horizontal="center" vertical="center"/>
      <protection/>
    </xf>
    <xf numFmtId="0" fontId="24" fillId="7" borderId="72" xfId="63" applyFont="1" applyFill="1" applyBorder="1" applyAlignment="1">
      <alignment horizontal="center" vertical="center"/>
      <protection/>
    </xf>
    <xf numFmtId="0" fontId="22" fillId="0" borderId="0" xfId="63" applyFont="1">
      <alignment/>
      <protection/>
    </xf>
    <xf numFmtId="1" fontId="29" fillId="7" borderId="73" xfId="63" applyNumberFormat="1" applyFont="1" applyFill="1" applyBorder="1" applyAlignment="1">
      <alignment horizontal="center" vertical="center" wrapText="1"/>
      <protection/>
    </xf>
    <xf numFmtId="0" fontId="29" fillId="7" borderId="70" xfId="63" applyFont="1" applyFill="1" applyBorder="1" applyAlignment="1">
      <alignment horizontal="center"/>
      <protection/>
    </xf>
    <xf numFmtId="0" fontId="29" fillId="7" borderId="71" xfId="63" applyFont="1" applyFill="1" applyBorder="1" applyAlignment="1">
      <alignment horizontal="center"/>
      <protection/>
    </xf>
    <xf numFmtId="0" fontId="29" fillId="7" borderId="72" xfId="63" applyFont="1" applyFill="1" applyBorder="1" applyAlignment="1">
      <alignment horizontal="center"/>
      <protection/>
    </xf>
    <xf numFmtId="0" fontId="22" fillId="7" borderId="74" xfId="63" applyFont="1" applyFill="1" applyBorder="1" applyAlignment="1">
      <alignment vertical="center"/>
      <protection/>
    </xf>
    <xf numFmtId="49" fontId="29" fillId="7" borderId="75" xfId="63" applyNumberFormat="1" applyFont="1" applyFill="1" applyBorder="1" applyAlignment="1">
      <alignment horizontal="center" vertical="center" wrapText="1"/>
      <protection/>
    </xf>
    <xf numFmtId="10" fontId="29" fillId="7" borderId="97" xfId="63" applyNumberFormat="1" applyFont="1" applyFill="1" applyBorder="1" applyAlignment="1">
      <alignment horizontal="center" vertical="center" wrapText="1"/>
      <protection/>
    </xf>
    <xf numFmtId="10" fontId="29" fillId="7" borderId="76" xfId="63" applyNumberFormat="1" applyFont="1" applyFill="1" applyBorder="1" applyAlignment="1">
      <alignment horizontal="center" vertical="center" wrapText="1"/>
      <protection/>
    </xf>
    <xf numFmtId="1" fontId="22" fillId="0" borderId="0" xfId="63" applyNumberFormat="1" applyFont="1" applyAlignment="1">
      <alignment horizontal="center" vertical="center" wrapText="1"/>
      <protection/>
    </xf>
    <xf numFmtId="0" fontId="40" fillId="0" borderId="108" xfId="63" applyNumberFormat="1" applyFont="1" applyBorder="1" applyAlignment="1">
      <alignment vertical="center"/>
      <protection/>
    </xf>
    <xf numFmtId="3" fontId="40" fillId="0" borderId="90" xfId="63" applyNumberFormat="1" applyFont="1" applyBorder="1" applyAlignment="1">
      <alignment vertical="center"/>
      <protection/>
    </xf>
    <xf numFmtId="10" fontId="40" fillId="0" borderId="110" xfId="63" applyNumberFormat="1" applyFont="1" applyBorder="1" applyAlignment="1">
      <alignment vertical="center"/>
      <protection/>
    </xf>
    <xf numFmtId="3" fontId="40" fillId="0" borderId="110" xfId="63" applyNumberFormat="1" applyFont="1" applyBorder="1" applyAlignment="1">
      <alignment vertical="center"/>
      <protection/>
    </xf>
    <xf numFmtId="10" fontId="40" fillId="0" borderId="92" xfId="63" applyNumberFormat="1" applyFont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28" fillId="18" borderId="126" xfId="63" applyNumberFormat="1" applyFont="1" applyFill="1" applyBorder="1">
      <alignment/>
      <protection/>
    </xf>
    <xf numFmtId="3" fontId="28" fillId="18" borderId="93" xfId="63" applyNumberFormat="1" applyFont="1" applyFill="1" applyBorder="1">
      <alignment/>
      <protection/>
    </xf>
    <xf numFmtId="10" fontId="28" fillId="18" borderId="127" xfId="63" applyNumberFormat="1" applyFont="1" applyFill="1" applyBorder="1">
      <alignment/>
      <protection/>
    </xf>
    <xf numFmtId="3" fontId="28" fillId="18" borderId="128" xfId="63" applyNumberFormat="1" applyFont="1" applyFill="1" applyBorder="1">
      <alignment/>
      <protection/>
    </xf>
    <xf numFmtId="10" fontId="28" fillId="18" borderId="84" xfId="63" applyNumberFormat="1" applyFont="1" applyFill="1" applyBorder="1">
      <alignment/>
      <protection/>
    </xf>
    <xf numFmtId="10" fontId="28" fillId="18" borderId="85" xfId="63" applyNumberFormat="1" applyFont="1" applyFill="1" applyBorder="1">
      <alignment/>
      <protection/>
    </xf>
    <xf numFmtId="0" fontId="26" fillId="0" borderId="0" xfId="63" applyFont="1" applyFill="1">
      <alignment/>
      <protection/>
    </xf>
    <xf numFmtId="10" fontId="26" fillId="0" borderId="0" xfId="63" applyNumberFormat="1" applyFont="1" applyFill="1">
      <alignment/>
      <protection/>
    </xf>
    <xf numFmtId="3" fontId="26" fillId="0" borderId="0" xfId="63" applyNumberFormat="1" applyFont="1" applyFill="1">
      <alignment/>
      <protection/>
    </xf>
    <xf numFmtId="0" fontId="22" fillId="0" borderId="99" xfId="63" applyNumberFormat="1" applyFont="1" applyBorder="1" quotePrefix="1">
      <alignment/>
      <protection/>
    </xf>
    <xf numFmtId="3" fontId="22" fillId="0" borderId="82" xfId="63" applyNumberFormat="1" applyFont="1" applyBorder="1">
      <alignment/>
      <protection/>
    </xf>
    <xf numFmtId="10" fontId="22" fillId="0" borderId="117" xfId="63" applyNumberFormat="1" applyFont="1" applyBorder="1">
      <alignment/>
      <protection/>
    </xf>
    <xf numFmtId="3" fontId="22" fillId="0" borderId="130" xfId="63" applyNumberFormat="1" applyFont="1" applyBorder="1" quotePrefix="1">
      <alignment/>
      <protection/>
    </xf>
    <xf numFmtId="10" fontId="22" fillId="0" borderId="131" xfId="63" applyNumberFormat="1" applyFont="1" applyBorder="1">
      <alignment/>
      <protection/>
    </xf>
    <xf numFmtId="10" fontId="22" fillId="0" borderId="118" xfId="63" applyNumberFormat="1" applyFont="1" applyBorder="1">
      <alignment/>
      <protection/>
    </xf>
    <xf numFmtId="10" fontId="22" fillId="0" borderId="0" xfId="63" applyNumberFormat="1" applyFont="1" applyFill="1" applyBorder="1">
      <alignment/>
      <protection/>
    </xf>
    <xf numFmtId="10" fontId="41" fillId="0" borderId="118" xfId="63" applyNumberFormat="1" applyFont="1" applyBorder="1" applyAlignment="1">
      <alignment horizontal="center"/>
      <protection/>
    </xf>
    <xf numFmtId="0" fontId="28" fillId="18" borderId="96" xfId="63" applyNumberFormat="1" applyFont="1" applyFill="1" applyBorder="1">
      <alignment/>
      <protection/>
    </xf>
    <xf numFmtId="3" fontId="28" fillId="18" borderId="101" xfId="63" applyNumberFormat="1" applyFont="1" applyFill="1" applyBorder="1">
      <alignment/>
      <protection/>
    </xf>
    <xf numFmtId="10" fontId="28" fillId="18" borderId="132" xfId="63" applyNumberFormat="1" applyFont="1" applyFill="1" applyBorder="1">
      <alignment/>
      <protection/>
    </xf>
    <xf numFmtId="3" fontId="28" fillId="18" borderId="132" xfId="63" applyNumberFormat="1" applyFont="1" applyFill="1" applyBorder="1">
      <alignment/>
      <protection/>
    </xf>
    <xf numFmtId="10" fontId="28" fillId="18" borderId="80" xfId="63" applyNumberFormat="1" applyFont="1" applyFill="1" applyBorder="1">
      <alignment/>
      <protection/>
    </xf>
    <xf numFmtId="3" fontId="28" fillId="18" borderId="79" xfId="63" applyNumberFormat="1" applyFont="1" applyFill="1" applyBorder="1">
      <alignment/>
      <protection/>
    </xf>
    <xf numFmtId="10" fontId="28" fillId="18" borderId="81" xfId="63" applyNumberFormat="1" applyFont="1" applyFill="1" applyBorder="1">
      <alignment/>
      <protection/>
    </xf>
    <xf numFmtId="10" fontId="28" fillId="0" borderId="0" xfId="63" applyNumberFormat="1" applyFont="1" applyFill="1" applyBorder="1">
      <alignment/>
      <protection/>
    </xf>
    <xf numFmtId="0" fontId="28" fillId="0" borderId="0" xfId="63" applyFont="1" applyFill="1">
      <alignment/>
      <protection/>
    </xf>
    <xf numFmtId="3" fontId="22" fillId="0" borderId="116" xfId="63" applyNumberFormat="1" applyFont="1" applyBorder="1">
      <alignment/>
      <protection/>
    </xf>
    <xf numFmtId="3" fontId="22" fillId="0" borderId="117" xfId="63" applyNumberFormat="1" applyFont="1" applyBorder="1" quotePrefix="1">
      <alignment/>
      <protection/>
    </xf>
    <xf numFmtId="3" fontId="22" fillId="0" borderId="83" xfId="63" applyNumberFormat="1" applyFont="1" applyBorder="1">
      <alignment/>
      <protection/>
    </xf>
    <xf numFmtId="10" fontId="41" fillId="0" borderId="131" xfId="63" applyNumberFormat="1" applyFont="1" applyBorder="1" applyAlignment="1">
      <alignment horizontal="center"/>
      <protection/>
    </xf>
    <xf numFmtId="0" fontId="22" fillId="0" borderId="99" xfId="63" applyNumberFormat="1" applyFont="1" applyBorder="1">
      <alignment/>
      <protection/>
    </xf>
    <xf numFmtId="10" fontId="41" fillId="0" borderId="107" xfId="63" applyNumberFormat="1" applyFont="1" applyBorder="1" applyAlignment="1">
      <alignment horizontal="center"/>
      <protection/>
    </xf>
    <xf numFmtId="3" fontId="22" fillId="0" borderId="87" xfId="63" applyNumberFormat="1" applyFont="1" applyBorder="1">
      <alignment/>
      <protection/>
    </xf>
    <xf numFmtId="10" fontId="22" fillId="0" borderId="104" xfId="63" applyNumberFormat="1" applyFont="1" applyBorder="1">
      <alignment/>
      <protection/>
    </xf>
    <xf numFmtId="3" fontId="22" fillId="0" borderId="104" xfId="63" applyNumberFormat="1" applyFont="1" applyBorder="1" quotePrefix="1">
      <alignment/>
      <protection/>
    </xf>
    <xf numFmtId="10" fontId="22" fillId="0" borderId="133" xfId="63" applyNumberFormat="1" applyFont="1" applyBorder="1">
      <alignment/>
      <protection/>
    </xf>
    <xf numFmtId="10" fontId="22" fillId="0" borderId="107" xfId="63" applyNumberFormat="1" applyFont="1" applyBorder="1">
      <alignment/>
      <protection/>
    </xf>
    <xf numFmtId="0" fontId="28" fillId="18" borderId="73" xfId="63" applyNumberFormat="1" applyFont="1" applyFill="1" applyBorder="1">
      <alignment/>
      <protection/>
    </xf>
    <xf numFmtId="3" fontId="28" fillId="18" borderId="134" xfId="63" applyNumberFormat="1" applyFont="1" applyFill="1" applyBorder="1">
      <alignment/>
      <protection/>
    </xf>
    <xf numFmtId="10" fontId="28" fillId="18" borderId="55" xfId="63" applyNumberFormat="1" applyFont="1" applyFill="1" applyBorder="1">
      <alignment/>
      <protection/>
    </xf>
    <xf numFmtId="3" fontId="28" fillId="18" borderId="55" xfId="63" applyNumberFormat="1" applyFont="1" applyFill="1" applyBorder="1">
      <alignment/>
      <protection/>
    </xf>
    <xf numFmtId="10" fontId="28" fillId="18" borderId="77" xfId="63" applyNumberFormat="1" applyFont="1" applyFill="1" applyBorder="1">
      <alignment/>
      <protection/>
    </xf>
    <xf numFmtId="0" fontId="22" fillId="0" borderId="96" xfId="63" applyNumberFormat="1" applyFont="1" applyBorder="1" quotePrefix="1">
      <alignment/>
      <protection/>
    </xf>
    <xf numFmtId="3" fontId="22" fillId="0" borderId="79" xfId="63" applyNumberFormat="1" applyFont="1" applyBorder="1">
      <alignment/>
      <protection/>
    </xf>
    <xf numFmtId="10" fontId="22" fillId="0" borderId="132" xfId="63" applyNumberFormat="1" applyFont="1" applyBorder="1">
      <alignment/>
      <protection/>
    </xf>
    <xf numFmtId="3" fontId="22" fillId="0" borderId="132" xfId="63" applyNumberFormat="1" applyFont="1" applyBorder="1" quotePrefix="1">
      <alignment/>
      <protection/>
    </xf>
    <xf numFmtId="10" fontId="22" fillId="0" borderId="81" xfId="63" applyNumberFormat="1" applyFont="1" applyBorder="1">
      <alignment/>
      <protection/>
    </xf>
    <xf numFmtId="10" fontId="22" fillId="0" borderId="80" xfId="63" applyNumberFormat="1" applyFont="1" applyBorder="1">
      <alignment/>
      <protection/>
    </xf>
    <xf numFmtId="3" fontId="22" fillId="0" borderId="132" xfId="63" applyNumberFormat="1" applyFont="1" applyBorder="1">
      <alignment/>
      <protection/>
    </xf>
    <xf numFmtId="3" fontId="22" fillId="0" borderId="117" xfId="63" applyNumberFormat="1" applyFont="1" applyBorder="1">
      <alignment/>
      <protection/>
    </xf>
    <xf numFmtId="10" fontId="22" fillId="0" borderId="0" xfId="63" applyNumberFormat="1" applyFont="1">
      <alignment/>
      <protection/>
    </xf>
    <xf numFmtId="0" fontId="22" fillId="0" borderId="119" xfId="63" applyNumberFormat="1" applyFont="1" applyBorder="1" quotePrefix="1">
      <alignment/>
      <protection/>
    </xf>
    <xf numFmtId="3" fontId="22" fillId="0" borderId="104" xfId="63" applyNumberFormat="1" applyFont="1" applyBorder="1">
      <alignment/>
      <protection/>
    </xf>
    <xf numFmtId="0" fontId="22" fillId="0" borderId="0" xfId="63" applyNumberFormat="1" applyFont="1" applyFill="1" applyBorder="1">
      <alignment/>
      <protection/>
    </xf>
    <xf numFmtId="0" fontId="24" fillId="7" borderId="70" xfId="64" applyFont="1" applyFill="1" applyBorder="1" applyAlignment="1">
      <alignment horizontal="center" vertical="center"/>
      <protection/>
    </xf>
    <xf numFmtId="0" fontId="24" fillId="7" borderId="71" xfId="64" applyFont="1" applyFill="1" applyBorder="1" applyAlignment="1">
      <alignment horizontal="center" vertical="center"/>
      <protection/>
    </xf>
    <xf numFmtId="0" fontId="24" fillId="7" borderId="72" xfId="64" applyFont="1" applyFill="1" applyBorder="1" applyAlignment="1">
      <alignment horizontal="center" vertical="center"/>
      <protection/>
    </xf>
    <xf numFmtId="0" fontId="22" fillId="0" borderId="0" xfId="64" applyFont="1">
      <alignment/>
      <protection/>
    </xf>
    <xf numFmtId="1" fontId="29" fillId="7" borderId="73" xfId="64" applyNumberFormat="1" applyFont="1" applyFill="1" applyBorder="1" applyAlignment="1">
      <alignment horizontal="center" vertical="center" wrapText="1"/>
      <protection/>
    </xf>
    <xf numFmtId="0" fontId="29" fillId="7" borderId="70" xfId="64" applyFont="1" applyFill="1" applyBorder="1" applyAlignment="1">
      <alignment horizontal="center" vertical="center"/>
      <protection/>
    </xf>
    <xf numFmtId="0" fontId="29" fillId="7" borderId="71" xfId="64" applyFont="1" applyFill="1" applyBorder="1" applyAlignment="1">
      <alignment horizontal="center" vertical="center"/>
      <protection/>
    </xf>
    <xf numFmtId="0" fontId="29" fillId="7" borderId="72" xfId="64" applyFont="1" applyFill="1" applyBorder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22" fillId="7" borderId="74" xfId="64" applyFont="1" applyFill="1" applyBorder="1" applyAlignment="1">
      <alignment vertical="center"/>
      <protection/>
    </xf>
    <xf numFmtId="49" fontId="26" fillId="7" borderId="98" xfId="64" applyNumberFormat="1" applyFont="1" applyFill="1" applyBorder="1" applyAlignment="1">
      <alignment horizontal="center" vertical="center" wrapText="1"/>
      <protection/>
    </xf>
    <xf numFmtId="1" fontId="26" fillId="7" borderId="72" xfId="64" applyNumberFormat="1" applyFont="1" applyFill="1" applyBorder="1" applyAlignment="1">
      <alignment horizontal="center" vertical="center" wrapText="1"/>
      <protection/>
    </xf>
    <xf numFmtId="1" fontId="26" fillId="7" borderId="76" xfId="64" applyNumberFormat="1" applyFont="1" applyFill="1" applyBorder="1" applyAlignment="1">
      <alignment horizontal="center" vertical="center" wrapText="1"/>
      <protection/>
    </xf>
    <xf numFmtId="1" fontId="26" fillId="7" borderId="98" xfId="64" applyNumberFormat="1" applyFont="1" applyFill="1" applyBorder="1" applyAlignment="1">
      <alignment horizontal="center" vertical="center" wrapText="1"/>
      <protection/>
    </xf>
    <xf numFmtId="1" fontId="28" fillId="0" borderId="0" xfId="64" applyNumberFormat="1" applyFont="1" applyAlignment="1">
      <alignment horizontal="center" vertical="center" wrapText="1"/>
      <protection/>
    </xf>
    <xf numFmtId="0" fontId="40" fillId="0" borderId="108" xfId="64" applyNumberFormat="1" applyFont="1" applyBorder="1" applyAlignment="1">
      <alignment vertical="center"/>
      <protection/>
    </xf>
    <xf numFmtId="3" fontId="40" fillId="0" borderId="90" xfId="64" applyNumberFormat="1" applyFont="1" applyBorder="1" applyAlignment="1">
      <alignment vertical="center"/>
      <protection/>
    </xf>
    <xf numFmtId="10" fontId="40" fillId="0" borderId="92" xfId="64" applyNumberFormat="1" applyFont="1" applyBorder="1" applyAlignment="1">
      <alignment vertical="center"/>
      <protection/>
    </xf>
    <xf numFmtId="3" fontId="40" fillId="0" borderId="109" xfId="64" applyNumberFormat="1" applyFont="1" applyBorder="1" applyAlignment="1">
      <alignment vertical="center"/>
      <protection/>
    </xf>
    <xf numFmtId="0" fontId="40" fillId="0" borderId="0" xfId="64" applyFont="1" applyAlignment="1">
      <alignment vertical="center"/>
      <protection/>
    </xf>
    <xf numFmtId="0" fontId="22" fillId="0" borderId="126" xfId="64" applyNumberFormat="1" applyFont="1" applyBorder="1">
      <alignment/>
      <protection/>
    </xf>
    <xf numFmtId="3" fontId="22" fillId="0" borderId="93" xfId="64" applyNumberFormat="1" applyFont="1" applyBorder="1">
      <alignment/>
      <protection/>
    </xf>
    <xf numFmtId="10" fontId="22" fillId="0" borderId="127" xfId="64" applyNumberFormat="1" applyFont="1" applyBorder="1">
      <alignment/>
      <protection/>
    </xf>
    <xf numFmtId="10" fontId="22" fillId="0" borderId="85" xfId="64" applyNumberFormat="1" applyFont="1" applyBorder="1">
      <alignment/>
      <protection/>
    </xf>
    <xf numFmtId="0" fontId="31" fillId="0" borderId="0" xfId="64" applyFont="1">
      <alignment/>
      <protection/>
    </xf>
    <xf numFmtId="10" fontId="22" fillId="0" borderId="85" xfId="64" applyNumberFormat="1" applyFont="1" applyBorder="1" applyAlignment="1">
      <alignment horizontal="center"/>
      <protection/>
    </xf>
    <xf numFmtId="0" fontId="22" fillId="0" borderId="74" xfId="64" applyNumberFormat="1" applyFont="1" applyBorder="1">
      <alignment/>
      <protection/>
    </xf>
    <xf numFmtId="3" fontId="22" fillId="0" borderId="129" xfId="64" applyNumberFormat="1" applyFont="1" applyBorder="1">
      <alignment/>
      <protection/>
    </xf>
    <xf numFmtId="10" fontId="22" fillId="0" borderId="67" xfId="64" applyNumberFormat="1" applyFont="1" applyBorder="1">
      <alignment/>
      <protection/>
    </xf>
    <xf numFmtId="10" fontId="22" fillId="0" borderId="88" xfId="64" applyNumberFormat="1" applyFont="1" applyBorder="1">
      <alignment/>
      <protection/>
    </xf>
    <xf numFmtId="0" fontId="24" fillId="7" borderId="70" xfId="65" applyFont="1" applyFill="1" applyBorder="1" applyAlignment="1">
      <alignment horizontal="center" vertical="center"/>
      <protection/>
    </xf>
    <xf numFmtId="0" fontId="24" fillId="7" borderId="71" xfId="65" applyFont="1" applyFill="1" applyBorder="1" applyAlignment="1">
      <alignment horizontal="center" vertical="center"/>
      <protection/>
    </xf>
    <xf numFmtId="0" fontId="24" fillId="7" borderId="72" xfId="65" applyFont="1" applyFill="1" applyBorder="1" applyAlignment="1">
      <alignment horizontal="center" vertical="center"/>
      <protection/>
    </xf>
    <xf numFmtId="0" fontId="22" fillId="0" borderId="0" xfId="65" applyFont="1">
      <alignment/>
      <protection/>
    </xf>
    <xf numFmtId="1" fontId="29" fillId="7" borderId="73" xfId="65" applyNumberFormat="1" applyFont="1" applyFill="1" applyBorder="1" applyAlignment="1">
      <alignment horizontal="center" vertical="center" wrapText="1"/>
      <protection/>
    </xf>
    <xf numFmtId="0" fontId="29" fillId="7" borderId="70" xfId="65" applyFont="1" applyFill="1" applyBorder="1" applyAlignment="1">
      <alignment horizontal="center"/>
      <protection/>
    </xf>
    <xf numFmtId="0" fontId="29" fillId="7" borderId="71" xfId="65" applyFont="1" applyFill="1" applyBorder="1" applyAlignment="1">
      <alignment horizontal="center"/>
      <protection/>
    </xf>
    <xf numFmtId="0" fontId="29" fillId="7" borderId="72" xfId="65" applyFont="1" applyFill="1" applyBorder="1" applyAlignment="1">
      <alignment horizontal="center"/>
      <protection/>
    </xf>
    <xf numFmtId="0" fontId="22" fillId="7" borderId="74" xfId="65" applyFont="1" applyFill="1" applyBorder="1" applyAlignment="1">
      <alignment vertical="center"/>
      <protection/>
    </xf>
    <xf numFmtId="49" fontId="29" fillId="7" borderId="75" xfId="65" applyNumberFormat="1" applyFont="1" applyFill="1" applyBorder="1" applyAlignment="1">
      <alignment horizontal="center" vertical="center" wrapText="1"/>
      <protection/>
    </xf>
    <xf numFmtId="1" fontId="29" fillId="7" borderId="97" xfId="65" applyNumberFormat="1" applyFont="1" applyFill="1" applyBorder="1" applyAlignment="1">
      <alignment horizontal="center" vertical="center" wrapText="1"/>
      <protection/>
    </xf>
    <xf numFmtId="1" fontId="29" fillId="7" borderId="76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Alignment="1">
      <alignment horizontal="center" vertical="center" wrapText="1"/>
      <protection/>
    </xf>
    <xf numFmtId="0" fontId="43" fillId="0" borderId="108" xfId="65" applyNumberFormat="1" applyFont="1" applyBorder="1">
      <alignment/>
      <protection/>
    </xf>
    <xf numFmtId="3" fontId="43" fillId="0" borderId="90" xfId="65" applyNumberFormat="1" applyFont="1" applyBorder="1">
      <alignment/>
      <protection/>
    </xf>
    <xf numFmtId="10" fontId="43" fillId="0" borderId="110" xfId="65" applyNumberFormat="1" applyFont="1" applyBorder="1">
      <alignment/>
      <protection/>
    </xf>
    <xf numFmtId="3" fontId="43" fillId="0" borderId="110" xfId="65" applyNumberFormat="1" applyFont="1" applyBorder="1">
      <alignment/>
      <protection/>
    </xf>
    <xf numFmtId="10" fontId="43" fillId="0" borderId="92" xfId="65" applyNumberFormat="1" applyFont="1" applyBorder="1">
      <alignment/>
      <protection/>
    </xf>
    <xf numFmtId="3" fontId="43" fillId="0" borderId="109" xfId="65" applyNumberFormat="1" applyFont="1" applyBorder="1">
      <alignment/>
      <protection/>
    </xf>
    <xf numFmtId="0" fontId="43" fillId="0" borderId="0" xfId="65" applyFont="1">
      <alignment/>
      <protection/>
    </xf>
    <xf numFmtId="0" fontId="22" fillId="18" borderId="126" xfId="65" applyNumberFormat="1" applyFont="1" applyFill="1" applyBorder="1">
      <alignment/>
      <protection/>
    </xf>
    <xf numFmtId="3" fontId="22" fillId="18" borderId="93" xfId="65" applyNumberFormat="1" applyFont="1" applyFill="1" applyBorder="1">
      <alignment/>
      <protection/>
    </xf>
    <xf numFmtId="10" fontId="22" fillId="18" borderId="127" xfId="65" applyNumberFormat="1" applyFont="1" applyFill="1" applyBorder="1">
      <alignment/>
      <protection/>
    </xf>
    <xf numFmtId="3" fontId="22" fillId="18" borderId="128" xfId="65" applyNumberFormat="1" applyFont="1" applyFill="1" applyBorder="1">
      <alignment/>
      <protection/>
    </xf>
    <xf numFmtId="10" fontId="22" fillId="18" borderId="85" xfId="65" applyNumberFormat="1" applyFont="1" applyFill="1" applyBorder="1">
      <alignment/>
      <protection/>
    </xf>
    <xf numFmtId="0" fontId="31" fillId="0" borderId="0" xfId="65" applyFont="1">
      <alignment/>
      <protection/>
    </xf>
    <xf numFmtId="3" fontId="31" fillId="0" borderId="0" xfId="65" applyNumberFormat="1" applyFont="1">
      <alignment/>
      <protection/>
    </xf>
    <xf numFmtId="0" fontId="22" fillId="0" borderId="99" xfId="65" applyNumberFormat="1" applyFont="1" applyBorder="1" quotePrefix="1">
      <alignment/>
      <protection/>
    </xf>
    <xf numFmtId="3" fontId="22" fillId="0" borderId="82" xfId="65" applyNumberFormat="1" applyFont="1" applyBorder="1">
      <alignment/>
      <protection/>
    </xf>
    <xf numFmtId="10" fontId="22" fillId="0" borderId="117" xfId="65" applyNumberFormat="1" applyFont="1" applyBorder="1">
      <alignment/>
      <protection/>
    </xf>
    <xf numFmtId="3" fontId="22" fillId="0" borderId="130" xfId="65" applyNumberFormat="1" applyFont="1" applyBorder="1" quotePrefix="1">
      <alignment/>
      <protection/>
    </xf>
    <xf numFmtId="10" fontId="22" fillId="0" borderId="118" xfId="65" applyNumberFormat="1" applyFont="1" applyBorder="1">
      <alignment/>
      <protection/>
    </xf>
    <xf numFmtId="3" fontId="22" fillId="0" borderId="130" xfId="65" applyNumberFormat="1" applyFont="1" applyBorder="1">
      <alignment/>
      <protection/>
    </xf>
    <xf numFmtId="10" fontId="22" fillId="0" borderId="0" xfId="65" applyNumberFormat="1" applyFont="1" applyFill="1" applyBorder="1">
      <alignment/>
      <protection/>
    </xf>
    <xf numFmtId="3" fontId="22" fillId="0" borderId="0" xfId="65" applyNumberFormat="1" applyFont="1">
      <alignment/>
      <protection/>
    </xf>
    <xf numFmtId="10" fontId="41" fillId="0" borderId="118" xfId="65" applyNumberFormat="1" applyFont="1" applyBorder="1" applyAlignment="1">
      <alignment horizontal="center"/>
      <protection/>
    </xf>
    <xf numFmtId="0" fontId="22" fillId="18" borderId="96" xfId="65" applyNumberFormat="1" applyFont="1" applyFill="1" applyBorder="1">
      <alignment/>
      <protection/>
    </xf>
    <xf numFmtId="3" fontId="22" fillId="18" borderId="78" xfId="65" applyNumberFormat="1" applyFont="1" applyFill="1" applyBorder="1">
      <alignment/>
      <protection/>
    </xf>
    <xf numFmtId="10" fontId="22" fillId="18" borderId="80" xfId="65" applyNumberFormat="1" applyFont="1" applyFill="1" applyBorder="1">
      <alignment/>
      <protection/>
    </xf>
    <xf numFmtId="3" fontId="22" fillId="18" borderId="132" xfId="65" applyNumberFormat="1" applyFont="1" applyFill="1" applyBorder="1">
      <alignment/>
      <protection/>
    </xf>
    <xf numFmtId="10" fontId="22" fillId="18" borderId="81" xfId="65" applyNumberFormat="1" applyFont="1" applyFill="1" applyBorder="1">
      <alignment/>
      <protection/>
    </xf>
    <xf numFmtId="10" fontId="22" fillId="18" borderId="132" xfId="65" applyNumberFormat="1" applyFont="1" applyFill="1" applyBorder="1">
      <alignment/>
      <protection/>
    </xf>
    <xf numFmtId="3" fontId="22" fillId="18" borderId="100" xfId="65" applyNumberFormat="1" applyFont="1" applyFill="1" applyBorder="1">
      <alignment/>
      <protection/>
    </xf>
    <xf numFmtId="0" fontId="22" fillId="0" borderId="126" xfId="65" applyNumberFormat="1" applyFont="1" applyBorder="1" quotePrefix="1">
      <alignment/>
      <protection/>
    </xf>
    <xf numFmtId="3" fontId="22" fillId="0" borderId="93" xfId="65" applyNumberFormat="1" applyFont="1" applyBorder="1">
      <alignment/>
      <protection/>
    </xf>
    <xf numFmtId="3" fontId="22" fillId="0" borderId="128" xfId="65" applyNumberFormat="1" applyFont="1" applyBorder="1" quotePrefix="1">
      <alignment/>
      <protection/>
    </xf>
    <xf numFmtId="3" fontId="22" fillId="0" borderId="128" xfId="65" applyNumberFormat="1" applyFont="1" applyBorder="1">
      <alignment/>
      <protection/>
    </xf>
    <xf numFmtId="10" fontId="22" fillId="0" borderId="85" xfId="65" applyNumberFormat="1" applyFont="1" applyBorder="1">
      <alignment/>
      <protection/>
    </xf>
    <xf numFmtId="3" fontId="22" fillId="18" borderId="100" xfId="65" applyNumberFormat="1" applyFont="1" applyFill="1" applyBorder="1" quotePrefix="1">
      <alignment/>
      <protection/>
    </xf>
    <xf numFmtId="0" fontId="22" fillId="18" borderId="70" xfId="65" applyNumberFormat="1" applyFont="1" applyFill="1" applyBorder="1">
      <alignment/>
      <protection/>
    </xf>
    <xf numFmtId="3" fontId="22" fillId="18" borderId="98" xfId="65" applyNumberFormat="1" applyFont="1" applyFill="1" applyBorder="1">
      <alignment/>
      <protection/>
    </xf>
    <xf numFmtId="10" fontId="22" fillId="18" borderId="97" xfId="65" applyNumberFormat="1" applyFont="1" applyFill="1" applyBorder="1">
      <alignment/>
      <protection/>
    </xf>
    <xf numFmtId="3" fontId="22" fillId="18" borderId="97" xfId="65" applyNumberFormat="1" applyFont="1" applyFill="1" applyBorder="1" quotePrefix="1">
      <alignment/>
      <protection/>
    </xf>
    <xf numFmtId="10" fontId="22" fillId="18" borderId="76" xfId="65" applyNumberFormat="1" applyFont="1" applyFill="1" applyBorder="1" applyAlignment="1">
      <alignment horizontal="right"/>
      <protection/>
    </xf>
    <xf numFmtId="0" fontId="24" fillId="7" borderId="95" xfId="66" applyFont="1" applyFill="1" applyBorder="1" applyAlignment="1">
      <alignment horizontal="center" vertical="center"/>
      <protection/>
    </xf>
    <xf numFmtId="0" fontId="24" fillId="7" borderId="57" xfId="66" applyFont="1" applyFill="1" applyBorder="1" applyAlignment="1">
      <alignment horizontal="center" vertical="center"/>
      <protection/>
    </xf>
    <xf numFmtId="0" fontId="24" fillId="7" borderId="56" xfId="66" applyFont="1" applyFill="1" applyBorder="1" applyAlignment="1">
      <alignment horizontal="center" vertical="center"/>
      <protection/>
    </xf>
    <xf numFmtId="0" fontId="22" fillId="0" borderId="0" xfId="66" applyFont="1" applyFill="1">
      <alignment/>
      <protection/>
    </xf>
    <xf numFmtId="1" fontId="27" fillId="7" borderId="96" xfId="66" applyNumberFormat="1" applyFont="1" applyFill="1" applyBorder="1" applyAlignment="1">
      <alignment horizontal="center" vertical="center" wrapText="1"/>
      <protection/>
    </xf>
    <xf numFmtId="0" fontId="27" fillId="7" borderId="98" xfId="66" applyFont="1" applyFill="1" applyBorder="1" applyAlignment="1">
      <alignment horizontal="center"/>
      <protection/>
    </xf>
    <xf numFmtId="0" fontId="27" fillId="7" borderId="97" xfId="66" applyFont="1" applyFill="1" applyBorder="1" applyAlignment="1">
      <alignment horizontal="center"/>
      <protection/>
    </xf>
    <xf numFmtId="0" fontId="27" fillId="7" borderId="76" xfId="66" applyFont="1" applyFill="1" applyBorder="1" applyAlignment="1">
      <alignment horizontal="center"/>
      <protection/>
    </xf>
    <xf numFmtId="0" fontId="41" fillId="0" borderId="0" xfId="66" applyFont="1" applyFill="1">
      <alignment/>
      <protection/>
    </xf>
    <xf numFmtId="0" fontId="41" fillId="7" borderId="99" xfId="66" applyFont="1" applyFill="1" applyBorder="1" applyAlignment="1">
      <alignment vertical="center"/>
      <protection/>
    </xf>
    <xf numFmtId="49" fontId="27" fillId="7" borderId="79" xfId="66" applyNumberFormat="1" applyFont="1" applyFill="1" applyBorder="1" applyAlignment="1">
      <alignment horizontal="center" vertical="center" wrapText="1"/>
      <protection/>
    </xf>
    <xf numFmtId="49" fontId="27" fillId="7" borderId="132" xfId="66" applyNumberFormat="1" applyFont="1" applyFill="1" applyBorder="1" applyAlignment="1">
      <alignment horizontal="center" vertical="center" wrapText="1"/>
      <protection/>
    </xf>
    <xf numFmtId="1" fontId="29" fillId="7" borderId="81" xfId="66" applyNumberFormat="1" applyFont="1" applyFill="1" applyBorder="1" applyAlignment="1">
      <alignment horizontal="center" vertical="center" wrapText="1"/>
      <protection/>
    </xf>
    <xf numFmtId="1" fontId="29" fillId="7" borderId="84" xfId="66" applyNumberFormat="1" applyFont="1" applyFill="1" applyBorder="1" applyAlignment="1">
      <alignment horizontal="center" vertical="center" wrapText="1"/>
      <protection/>
    </xf>
    <xf numFmtId="1" fontId="41" fillId="0" borderId="0" xfId="66" applyNumberFormat="1" applyFont="1" applyFill="1" applyAlignment="1">
      <alignment horizontal="center" vertical="center" wrapText="1"/>
      <protection/>
    </xf>
    <xf numFmtId="0" fontId="41" fillId="7" borderId="119" xfId="66" applyFont="1" applyFill="1" applyBorder="1" applyAlignment="1">
      <alignment vertical="center"/>
      <protection/>
    </xf>
    <xf numFmtId="49" fontId="29" fillId="7" borderId="87" xfId="66" applyNumberFormat="1" applyFont="1" applyFill="1" applyBorder="1" applyAlignment="1">
      <alignment horizontal="center" vertical="center" wrapText="1"/>
      <protection/>
    </xf>
    <xf numFmtId="49" fontId="29" fillId="7" borderId="104" xfId="66" applyNumberFormat="1" applyFont="1" applyFill="1" applyBorder="1" applyAlignment="1">
      <alignment horizontal="center" vertical="center" wrapText="1"/>
      <protection/>
    </xf>
    <xf numFmtId="0" fontId="22" fillId="7" borderId="107" xfId="66" applyFont="1" applyFill="1" applyBorder="1" applyAlignment="1">
      <alignment horizontal="center" vertical="center" wrapText="1"/>
      <protection/>
    </xf>
    <xf numFmtId="0" fontId="22" fillId="7" borderId="133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43" fillId="0" borderId="73" xfId="66" applyNumberFormat="1" applyFont="1" applyFill="1" applyBorder="1" applyAlignment="1">
      <alignment vertical="center"/>
      <protection/>
    </xf>
    <xf numFmtId="3" fontId="43" fillId="0" borderId="134" xfId="66" applyNumberFormat="1" applyFont="1" applyFill="1" applyBorder="1" applyAlignment="1">
      <alignment vertical="center"/>
      <protection/>
    </xf>
    <xf numFmtId="3" fontId="43" fillId="0" borderId="51" xfId="66" applyNumberFormat="1" applyFont="1" applyFill="1" applyBorder="1" applyAlignment="1">
      <alignment vertical="center"/>
      <protection/>
    </xf>
    <xf numFmtId="3" fontId="43" fillId="0" borderId="55" xfId="66" applyNumberFormat="1" applyFont="1" applyFill="1" applyBorder="1" applyAlignment="1">
      <alignment vertical="center"/>
      <protection/>
    </xf>
    <xf numFmtId="10" fontId="43" fillId="0" borderId="77" xfId="66" applyNumberFormat="1" applyFont="1" applyFill="1" applyBorder="1" applyAlignment="1">
      <alignment vertical="center"/>
      <protection/>
    </xf>
    <xf numFmtId="10" fontId="43" fillId="0" borderId="77" xfId="66" applyNumberFormat="1" applyFont="1" applyFill="1" applyBorder="1" applyAlignment="1">
      <alignment horizontal="right" vertical="center"/>
      <protection/>
    </xf>
    <xf numFmtId="0" fontId="43" fillId="0" borderId="0" xfId="66" applyFont="1" applyFill="1" applyAlignment="1">
      <alignment vertical="center"/>
      <protection/>
    </xf>
    <xf numFmtId="0" fontId="28" fillId="18" borderId="96" xfId="66" applyFont="1" applyFill="1" applyBorder="1">
      <alignment/>
      <protection/>
    </xf>
    <xf numFmtId="3" fontId="28" fillId="18" borderId="79" xfId="66" applyNumberFormat="1" applyFont="1" applyFill="1" applyBorder="1">
      <alignment/>
      <protection/>
    </xf>
    <xf numFmtId="3" fontId="28" fillId="18" borderId="132" xfId="66" applyNumberFormat="1" applyFont="1" applyFill="1" applyBorder="1">
      <alignment/>
      <protection/>
    </xf>
    <xf numFmtId="10" fontId="28" fillId="18" borderId="81" xfId="66" applyNumberFormat="1" applyFont="1" applyFill="1" applyBorder="1">
      <alignment/>
      <protection/>
    </xf>
    <xf numFmtId="10" fontId="28" fillId="18" borderId="81" xfId="66" applyNumberFormat="1" applyFont="1" applyFill="1" applyBorder="1" applyAlignment="1">
      <alignment horizontal="right"/>
      <protection/>
    </xf>
    <xf numFmtId="0" fontId="26" fillId="0" borderId="0" xfId="66" applyFont="1" applyFill="1">
      <alignment/>
      <protection/>
    </xf>
    <xf numFmtId="0" fontId="22" fillId="0" borderId="99" xfId="66" applyFont="1" applyFill="1" applyBorder="1">
      <alignment/>
      <protection/>
    </xf>
    <xf numFmtId="3" fontId="22" fillId="0" borderId="83" xfId="66" applyNumberFormat="1" applyFont="1" applyFill="1" applyBorder="1">
      <alignment/>
      <protection/>
    </xf>
    <xf numFmtId="3" fontId="22" fillId="0" borderId="117" xfId="66" applyNumberFormat="1" applyFont="1" applyFill="1" applyBorder="1">
      <alignment/>
      <protection/>
    </xf>
    <xf numFmtId="10" fontId="22" fillId="0" borderId="118" xfId="66" applyNumberFormat="1" applyFont="1" applyFill="1" applyBorder="1">
      <alignment/>
      <protection/>
    </xf>
    <xf numFmtId="10" fontId="22" fillId="0" borderId="118" xfId="66" applyNumberFormat="1" applyFont="1" applyFill="1" applyBorder="1" applyAlignment="1">
      <alignment horizontal="right"/>
      <protection/>
    </xf>
    <xf numFmtId="0" fontId="22" fillId="0" borderId="119" xfId="66" applyFont="1" applyFill="1" applyBorder="1">
      <alignment/>
      <protection/>
    </xf>
    <xf numFmtId="3" fontId="22" fillId="0" borderId="87" xfId="66" applyNumberFormat="1" applyFont="1" applyFill="1" applyBorder="1">
      <alignment/>
      <protection/>
    </xf>
    <xf numFmtId="3" fontId="22" fillId="0" borderId="104" xfId="66" applyNumberFormat="1" applyFont="1" applyFill="1" applyBorder="1">
      <alignment/>
      <protection/>
    </xf>
    <xf numFmtId="10" fontId="22" fillId="0" borderId="107" xfId="66" applyNumberFormat="1" applyFont="1" applyFill="1" applyBorder="1">
      <alignment/>
      <protection/>
    </xf>
    <xf numFmtId="10" fontId="22" fillId="0" borderId="107" xfId="66" applyNumberFormat="1" applyFont="1" applyFill="1" applyBorder="1" applyAlignment="1">
      <alignment horizontal="right"/>
      <protection/>
    </xf>
    <xf numFmtId="0" fontId="22" fillId="0" borderId="126" xfId="66" applyFont="1" applyFill="1" applyBorder="1">
      <alignment/>
      <protection/>
    </xf>
    <xf numFmtId="3" fontId="22" fillId="0" borderId="94" xfId="66" applyNumberFormat="1" applyFont="1" applyFill="1" applyBorder="1">
      <alignment/>
      <protection/>
    </xf>
    <xf numFmtId="3" fontId="22" fillId="0" borderId="127" xfId="66" applyNumberFormat="1" applyFont="1" applyFill="1" applyBorder="1">
      <alignment/>
      <protection/>
    </xf>
    <xf numFmtId="10" fontId="22" fillId="0" borderId="85" xfId="66" applyNumberFormat="1" applyFont="1" applyFill="1" applyBorder="1">
      <alignment/>
      <protection/>
    </xf>
    <xf numFmtId="10" fontId="22" fillId="0" borderId="85" xfId="66" applyNumberFormat="1" applyFont="1" applyFill="1" applyBorder="1" applyAlignment="1">
      <alignment horizontal="right"/>
      <protection/>
    </xf>
    <xf numFmtId="0" fontId="28" fillId="18" borderId="126" xfId="66" applyFont="1" applyFill="1" applyBorder="1">
      <alignment/>
      <protection/>
    </xf>
    <xf numFmtId="3" fontId="28" fillId="18" borderId="94" xfId="66" applyNumberFormat="1" applyFont="1" applyFill="1" applyBorder="1">
      <alignment/>
      <protection/>
    </xf>
    <xf numFmtId="3" fontId="28" fillId="18" borderId="127" xfId="66" applyNumberFormat="1" applyFont="1" applyFill="1" applyBorder="1">
      <alignment/>
      <protection/>
    </xf>
    <xf numFmtId="10" fontId="28" fillId="18" borderId="85" xfId="66" applyNumberFormat="1" applyFont="1" applyFill="1" applyBorder="1">
      <alignment/>
      <protection/>
    </xf>
    <xf numFmtId="10" fontId="28" fillId="18" borderId="85" xfId="66" applyNumberFormat="1" applyFont="1" applyFill="1" applyBorder="1" applyAlignment="1">
      <alignment horizontal="right"/>
      <protection/>
    </xf>
    <xf numFmtId="10" fontId="28" fillId="18" borderId="118" xfId="66" applyNumberFormat="1" applyFont="1" applyFill="1" applyBorder="1" applyAlignment="1">
      <alignment horizontal="right"/>
      <protection/>
    </xf>
    <xf numFmtId="0" fontId="29" fillId="0" borderId="0" xfId="66" applyFont="1" applyFill="1">
      <alignment/>
      <protection/>
    </xf>
    <xf numFmtId="0" fontId="22" fillId="18" borderId="135" xfId="66" applyFont="1" applyFill="1" applyBorder="1">
      <alignment/>
      <protection/>
    </xf>
    <xf numFmtId="3" fontId="22" fillId="18" borderId="98" xfId="66" applyNumberFormat="1" applyFont="1" applyFill="1" applyBorder="1">
      <alignment/>
      <protection/>
    </xf>
    <xf numFmtId="3" fontId="22" fillId="18" borderId="97" xfId="66" applyNumberFormat="1" applyFont="1" applyFill="1" applyBorder="1">
      <alignment/>
      <protection/>
    </xf>
    <xf numFmtId="10" fontId="22" fillId="18" borderId="76" xfId="66" applyNumberFormat="1" applyFont="1" applyFill="1" applyBorder="1">
      <alignment/>
      <protection/>
    </xf>
    <xf numFmtId="10" fontId="22" fillId="18" borderId="76" xfId="66" applyNumberFormat="1" applyFont="1" applyFill="1" applyBorder="1" applyAlignment="1">
      <alignment horizontal="right"/>
      <protection/>
    </xf>
    <xf numFmtId="0" fontId="24" fillId="7" borderId="70" xfId="68" applyFont="1" applyFill="1" applyBorder="1" applyAlignment="1">
      <alignment horizontal="centerContinuous" vertical="center"/>
      <protection/>
    </xf>
    <xf numFmtId="3" fontId="53" fillId="7" borderId="71" xfId="68" applyNumberFormat="1" applyFont="1" applyFill="1" applyBorder="1" applyAlignment="1">
      <alignment horizontal="centerContinuous" vertical="center"/>
      <protection/>
    </xf>
    <xf numFmtId="0" fontId="53" fillId="7" borderId="71" xfId="68" applyFont="1" applyFill="1" applyBorder="1" applyAlignment="1">
      <alignment horizontal="centerContinuous" vertical="center"/>
      <protection/>
    </xf>
    <xf numFmtId="0" fontId="53" fillId="7" borderId="72" xfId="68" applyFont="1" applyFill="1" applyBorder="1" applyAlignment="1">
      <alignment horizontal="centerContinuous" vertical="center"/>
      <protection/>
    </xf>
    <xf numFmtId="0" fontId="22" fillId="0" borderId="0" xfId="68" applyFont="1">
      <alignment/>
      <protection/>
    </xf>
    <xf numFmtId="198" fontId="22" fillId="0" borderId="0" xfId="68" applyNumberFormat="1" applyFont="1">
      <alignment/>
      <protection/>
    </xf>
    <xf numFmtId="1" fontId="26" fillId="7" borderId="73" xfId="68" applyNumberFormat="1" applyFont="1" applyFill="1" applyBorder="1" applyAlignment="1">
      <alignment horizontal="center" vertical="center" wrapText="1"/>
      <protection/>
    </xf>
    <xf numFmtId="3" fontId="26" fillId="7" borderId="70" xfId="68" applyNumberFormat="1" applyFont="1" applyFill="1" applyBorder="1" applyAlignment="1">
      <alignment horizontal="centerContinuous"/>
      <protection/>
    </xf>
    <xf numFmtId="0" fontId="26" fillId="7" borderId="71" xfId="68" applyFont="1" applyFill="1" applyBorder="1" applyAlignment="1">
      <alignment horizontal="centerContinuous"/>
      <protection/>
    </xf>
    <xf numFmtId="3" fontId="26" fillId="7" borderId="71" xfId="68" applyNumberFormat="1" applyFont="1" applyFill="1" applyBorder="1" applyAlignment="1">
      <alignment horizontal="centerContinuous"/>
      <protection/>
    </xf>
    <xf numFmtId="0" fontId="26" fillId="7" borderId="72" xfId="68" applyFont="1" applyFill="1" applyBorder="1" applyAlignment="1">
      <alignment horizontal="centerContinuous"/>
      <protection/>
    </xf>
    <xf numFmtId="0" fontId="28" fillId="7" borderId="74" xfId="68" applyFont="1" applyFill="1" applyBorder="1" applyAlignment="1">
      <alignment vertical="center"/>
      <protection/>
    </xf>
    <xf numFmtId="49" fontId="26" fillId="7" borderId="75" xfId="68" applyNumberFormat="1" applyFont="1" applyFill="1" applyBorder="1" applyAlignment="1">
      <alignment horizontal="center" vertical="center" wrapText="1"/>
      <protection/>
    </xf>
    <xf numFmtId="10" fontId="26" fillId="7" borderId="97" xfId="68" applyNumberFormat="1" applyFont="1" applyFill="1" applyBorder="1" applyAlignment="1">
      <alignment horizontal="center" vertical="center" wrapText="1"/>
      <protection/>
    </xf>
    <xf numFmtId="10" fontId="26" fillId="7" borderId="76" xfId="68" applyNumberFormat="1" applyFont="1" applyFill="1" applyBorder="1" applyAlignment="1">
      <alignment horizontal="center" vertical="center" wrapText="1"/>
      <protection/>
    </xf>
    <xf numFmtId="3" fontId="26" fillId="7" borderId="98" xfId="67" applyNumberFormat="1" applyFont="1" applyFill="1" applyBorder="1" applyAlignment="1">
      <alignment horizontal="center" vertical="center" wrapText="1"/>
      <protection/>
    </xf>
    <xf numFmtId="10" fontId="26" fillId="7" borderId="136" xfId="67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Alignment="1">
      <alignment horizontal="center" vertical="center" wrapText="1"/>
      <protection/>
    </xf>
    <xf numFmtId="198" fontId="22" fillId="0" borderId="0" xfId="68" applyNumberFormat="1" applyFont="1" applyAlignment="1">
      <alignment horizontal="center" vertical="center" wrapText="1"/>
      <protection/>
    </xf>
    <xf numFmtId="0" fontId="54" fillId="0" borderId="73" xfId="68" applyNumberFormat="1" applyFont="1" applyBorder="1" applyAlignment="1">
      <alignment vertical="center"/>
      <protection/>
    </xf>
    <xf numFmtId="3" fontId="54" fillId="0" borderId="134" xfId="68" applyNumberFormat="1" applyFont="1" applyBorder="1" applyAlignment="1">
      <alignment vertical="center"/>
      <protection/>
    </xf>
    <xf numFmtId="10" fontId="54" fillId="0" borderId="55" xfId="68" applyNumberFormat="1" applyFont="1" applyBorder="1" applyAlignment="1">
      <alignment vertical="center"/>
      <protection/>
    </xf>
    <xf numFmtId="3" fontId="54" fillId="0" borderId="55" xfId="68" applyNumberFormat="1" applyFont="1" applyBorder="1" applyAlignment="1">
      <alignment vertical="center"/>
      <protection/>
    </xf>
    <xf numFmtId="10" fontId="54" fillId="0" borderId="77" xfId="68" applyNumberFormat="1" applyFont="1" applyBorder="1" applyAlignment="1">
      <alignment horizontal="right" vertical="center"/>
      <protection/>
    </xf>
    <xf numFmtId="10" fontId="54" fillId="0" borderId="77" xfId="68" applyNumberFormat="1" applyFont="1" applyBorder="1" applyAlignment="1">
      <alignment vertical="center"/>
      <protection/>
    </xf>
    <xf numFmtId="0" fontId="32" fillId="0" borderId="0" xfId="68" applyFont="1" applyAlignment="1">
      <alignment vertical="center"/>
      <protection/>
    </xf>
    <xf numFmtId="198" fontId="32" fillId="0" borderId="0" xfId="68" applyNumberFormat="1" applyFont="1" applyAlignment="1">
      <alignment vertical="center"/>
      <protection/>
    </xf>
    <xf numFmtId="0" fontId="28" fillId="18" borderId="96" xfId="68" applyNumberFormat="1" applyFont="1" applyFill="1" applyBorder="1">
      <alignment/>
      <protection/>
    </xf>
    <xf numFmtId="3" fontId="28" fillId="18" borderId="78" xfId="68" applyNumberFormat="1" applyFont="1" applyFill="1" applyBorder="1">
      <alignment/>
      <protection/>
    </xf>
    <xf numFmtId="10" fontId="28" fillId="18" borderId="132" xfId="68" applyNumberFormat="1" applyFont="1" applyFill="1" applyBorder="1">
      <alignment/>
      <protection/>
    </xf>
    <xf numFmtId="3" fontId="28" fillId="18" borderId="100" xfId="68" applyNumberFormat="1" applyFont="1" applyFill="1" applyBorder="1">
      <alignment/>
      <protection/>
    </xf>
    <xf numFmtId="10" fontId="28" fillId="18" borderId="81" xfId="68" applyNumberFormat="1" applyFont="1" applyFill="1" applyBorder="1" applyAlignment="1">
      <alignment horizontal="right"/>
      <protection/>
    </xf>
    <xf numFmtId="10" fontId="28" fillId="18" borderId="81" xfId="68" applyNumberFormat="1" applyFont="1" applyFill="1" applyBorder="1" applyAlignment="1">
      <alignment/>
      <protection/>
    </xf>
    <xf numFmtId="0" fontId="26" fillId="0" borderId="0" xfId="68" applyFont="1" applyFill="1">
      <alignment/>
      <protection/>
    </xf>
    <xf numFmtId="198" fontId="26" fillId="0" borderId="0" xfId="68" applyNumberFormat="1" applyFont="1" applyFill="1">
      <alignment/>
      <protection/>
    </xf>
    <xf numFmtId="3" fontId="26" fillId="0" borderId="0" xfId="68" applyNumberFormat="1" applyFont="1" applyFill="1">
      <alignment/>
      <protection/>
    </xf>
    <xf numFmtId="10" fontId="26" fillId="0" borderId="0" xfId="68" applyNumberFormat="1" applyFont="1" applyFill="1">
      <alignment/>
      <protection/>
    </xf>
    <xf numFmtId="0" fontId="22" fillId="0" borderId="99" xfId="68" applyNumberFormat="1" applyFont="1" applyFill="1" applyBorder="1" quotePrefix="1">
      <alignment/>
      <protection/>
    </xf>
    <xf numFmtId="3" fontId="22" fillId="0" borderId="82" xfId="68" applyNumberFormat="1" applyFont="1" applyFill="1" applyBorder="1">
      <alignment/>
      <protection/>
    </xf>
    <xf numFmtId="10" fontId="22" fillId="0" borderId="117" xfId="68" applyNumberFormat="1" applyFont="1" applyFill="1" applyBorder="1">
      <alignment/>
      <protection/>
    </xf>
    <xf numFmtId="3" fontId="22" fillId="0" borderId="130" xfId="68" applyNumberFormat="1" applyFont="1" applyFill="1" applyBorder="1" quotePrefix="1">
      <alignment/>
      <protection/>
    </xf>
    <xf numFmtId="10" fontId="22" fillId="0" borderId="118" xfId="68" applyNumberFormat="1" applyFont="1" applyFill="1" applyBorder="1" applyAlignment="1">
      <alignment horizontal="right"/>
      <protection/>
    </xf>
    <xf numFmtId="3" fontId="22" fillId="0" borderId="130" xfId="68" applyNumberFormat="1" applyFont="1" applyFill="1" applyBorder="1">
      <alignment/>
      <protection/>
    </xf>
    <xf numFmtId="10" fontId="22" fillId="0" borderId="118" xfId="68" applyNumberFormat="1" applyFont="1" applyFill="1" applyBorder="1" applyAlignment="1">
      <alignment/>
      <protection/>
    </xf>
    <xf numFmtId="10" fontId="22" fillId="0" borderId="0" xfId="68" applyNumberFormat="1" applyFont="1" applyFill="1" applyBorder="1">
      <alignment/>
      <protection/>
    </xf>
    <xf numFmtId="198" fontId="22" fillId="0" borderId="0" xfId="68" applyNumberFormat="1" applyFont="1" applyFill="1">
      <alignment/>
      <protection/>
    </xf>
    <xf numFmtId="0" fontId="22" fillId="0" borderId="0" xfId="68" applyFont="1" applyFill="1">
      <alignment/>
      <protection/>
    </xf>
    <xf numFmtId="3" fontId="28" fillId="18" borderId="79" xfId="68" applyNumberFormat="1" applyFont="1" applyFill="1" applyBorder="1">
      <alignment/>
      <protection/>
    </xf>
    <xf numFmtId="3" fontId="28" fillId="18" borderId="132" xfId="68" applyNumberFormat="1" applyFont="1" applyFill="1" applyBorder="1">
      <alignment/>
      <protection/>
    </xf>
    <xf numFmtId="10" fontId="28" fillId="0" borderId="0" xfId="68" applyNumberFormat="1" applyFont="1" applyFill="1" applyBorder="1">
      <alignment/>
      <protection/>
    </xf>
    <xf numFmtId="198" fontId="28" fillId="0" borderId="0" xfId="68" applyNumberFormat="1" applyFont="1" applyFill="1">
      <alignment/>
      <protection/>
    </xf>
    <xf numFmtId="0" fontId="28" fillId="0" borderId="0" xfId="68" applyFont="1" applyFill="1">
      <alignment/>
      <protection/>
    </xf>
    <xf numFmtId="3" fontId="22" fillId="0" borderId="83" xfId="68" applyNumberFormat="1" applyFont="1" applyFill="1" applyBorder="1">
      <alignment/>
      <protection/>
    </xf>
    <xf numFmtId="3" fontId="22" fillId="0" borderId="117" xfId="68" applyNumberFormat="1" applyFont="1" applyFill="1" applyBorder="1" quotePrefix="1">
      <alignment/>
      <protection/>
    </xf>
    <xf numFmtId="10" fontId="41" fillId="0" borderId="118" xfId="68" applyNumberFormat="1" applyFont="1" applyFill="1" applyBorder="1" applyAlignment="1">
      <alignment horizontal="center"/>
      <protection/>
    </xf>
    <xf numFmtId="3" fontId="28" fillId="18" borderId="101" xfId="68" applyNumberFormat="1" applyFont="1" applyFill="1" applyBorder="1">
      <alignment/>
      <protection/>
    </xf>
    <xf numFmtId="3" fontId="22" fillId="0" borderId="116" xfId="68" applyNumberFormat="1" applyFont="1" applyFill="1" applyBorder="1">
      <alignment/>
      <protection/>
    </xf>
    <xf numFmtId="0" fontId="28" fillId="18" borderId="135" xfId="68" applyNumberFormat="1" applyFont="1" applyFill="1" applyBorder="1">
      <alignment/>
      <protection/>
    </xf>
    <xf numFmtId="3" fontId="28" fillId="18" borderId="98" xfId="68" applyNumberFormat="1" applyFont="1" applyFill="1" applyBorder="1">
      <alignment/>
      <protection/>
    </xf>
    <xf numFmtId="10" fontId="28" fillId="18" borderId="97" xfId="68" applyNumberFormat="1" applyFont="1" applyFill="1" applyBorder="1">
      <alignment/>
      <protection/>
    </xf>
    <xf numFmtId="3" fontId="28" fillId="18" borderId="97" xfId="68" applyNumberFormat="1" applyFont="1" applyFill="1" applyBorder="1" quotePrefix="1">
      <alignment/>
      <protection/>
    </xf>
    <xf numFmtId="10" fontId="28" fillId="18" borderId="76" xfId="68" applyNumberFormat="1" applyFont="1" applyFill="1" applyBorder="1" applyAlignment="1">
      <alignment horizontal="right"/>
      <protection/>
    </xf>
    <xf numFmtId="0" fontId="39" fillId="0" borderId="0" xfId="68" applyNumberFormat="1" applyFont="1" applyFill="1" applyBorder="1">
      <alignment/>
      <protection/>
    </xf>
    <xf numFmtId="3" fontId="22" fillId="0" borderId="0" xfId="68" applyNumberFormat="1" applyFont="1" applyFill="1">
      <alignment/>
      <protection/>
    </xf>
    <xf numFmtId="10" fontId="22" fillId="0" borderId="0" xfId="68" applyNumberFormat="1" applyFont="1" applyFill="1">
      <alignment/>
      <protection/>
    </xf>
    <xf numFmtId="3" fontId="22" fillId="0" borderId="0" xfId="68" applyNumberFormat="1" applyFont="1">
      <alignment/>
      <protection/>
    </xf>
    <xf numFmtId="10" fontId="22" fillId="0" borderId="0" xfId="68" applyNumberFormat="1" applyFont="1">
      <alignment/>
      <protection/>
    </xf>
    <xf numFmtId="0" fontId="24" fillId="7" borderId="70" xfId="69" applyFont="1" applyFill="1" applyBorder="1" applyAlignment="1">
      <alignment horizontal="center" vertical="center"/>
      <protection/>
    </xf>
    <xf numFmtId="0" fontId="24" fillId="7" borderId="71" xfId="69" applyFont="1" applyFill="1" applyBorder="1" applyAlignment="1">
      <alignment horizontal="center" vertical="center"/>
      <protection/>
    </xf>
    <xf numFmtId="0" fontId="24" fillId="7" borderId="72" xfId="69" applyFont="1" applyFill="1" applyBorder="1" applyAlignment="1">
      <alignment horizontal="center" vertical="center"/>
      <protection/>
    </xf>
    <xf numFmtId="0" fontId="22" fillId="0" borderId="0" xfId="69" applyFont="1">
      <alignment/>
      <protection/>
    </xf>
    <xf numFmtId="1" fontId="29" fillId="7" borderId="73" xfId="69" applyNumberFormat="1" applyFont="1" applyFill="1" applyBorder="1" applyAlignment="1">
      <alignment horizontal="center" vertical="center" wrapText="1"/>
      <protection/>
    </xf>
    <xf numFmtId="0" fontId="26" fillId="7" borderId="70" xfId="69" applyFont="1" applyFill="1" applyBorder="1" applyAlignment="1">
      <alignment horizontal="center"/>
      <protection/>
    </xf>
    <xf numFmtId="0" fontId="26" fillId="7" borderId="71" xfId="69" applyFont="1" applyFill="1" applyBorder="1" applyAlignment="1">
      <alignment horizontal="center"/>
      <protection/>
    </xf>
    <xf numFmtId="0" fontId="26" fillId="7" borderId="72" xfId="69" applyFont="1" applyFill="1" applyBorder="1" applyAlignment="1">
      <alignment horizontal="center"/>
      <protection/>
    </xf>
    <xf numFmtId="0" fontId="28" fillId="0" borderId="0" xfId="69" applyFont="1">
      <alignment/>
      <protection/>
    </xf>
    <xf numFmtId="0" fontId="22" fillId="7" borderId="74" xfId="69" applyFont="1" applyFill="1" applyBorder="1" applyAlignment="1">
      <alignment vertical="center"/>
      <protection/>
    </xf>
    <xf numFmtId="49" fontId="29" fillId="7" borderId="75" xfId="69" applyNumberFormat="1" applyFont="1" applyFill="1" applyBorder="1" applyAlignment="1">
      <alignment horizontal="center" vertical="center" wrapText="1"/>
      <protection/>
    </xf>
    <xf numFmtId="1" fontId="29" fillId="7" borderId="97" xfId="69" applyNumberFormat="1" applyFont="1" applyFill="1" applyBorder="1" applyAlignment="1">
      <alignment horizontal="center" vertical="center" wrapText="1"/>
      <protection/>
    </xf>
    <xf numFmtId="1" fontId="29" fillId="7" borderId="76" xfId="69" applyNumberFormat="1" applyFont="1" applyFill="1" applyBorder="1" applyAlignment="1">
      <alignment horizontal="center" vertical="center" wrapText="1"/>
      <protection/>
    </xf>
    <xf numFmtId="1" fontId="22" fillId="0" borderId="0" xfId="69" applyNumberFormat="1" applyFont="1" applyAlignment="1">
      <alignment horizontal="center" vertical="center" wrapText="1"/>
      <protection/>
    </xf>
    <xf numFmtId="0" fontId="40" fillId="0" borderId="96" xfId="69" applyNumberFormat="1" applyFont="1" applyBorder="1">
      <alignment/>
      <protection/>
    </xf>
    <xf numFmtId="3" fontId="40" fillId="0" borderId="79" xfId="69" applyNumberFormat="1" applyFont="1" applyBorder="1">
      <alignment/>
      <protection/>
    </xf>
    <xf numFmtId="10" fontId="40" fillId="0" borderId="132" xfId="69" applyNumberFormat="1" applyFont="1" applyBorder="1">
      <alignment/>
      <protection/>
    </xf>
    <xf numFmtId="3" fontId="40" fillId="0" borderId="132" xfId="69" applyNumberFormat="1" applyFont="1" applyBorder="1">
      <alignment/>
      <protection/>
    </xf>
    <xf numFmtId="10" fontId="40" fillId="0" borderId="81" xfId="69" applyNumberFormat="1" applyFont="1" applyBorder="1">
      <alignment/>
      <protection/>
    </xf>
    <xf numFmtId="3" fontId="40" fillId="0" borderId="101" xfId="69" applyNumberFormat="1" applyFont="1" applyBorder="1">
      <alignment/>
      <protection/>
    </xf>
    <xf numFmtId="0" fontId="40" fillId="0" borderId="0" xfId="69" applyFont="1">
      <alignment/>
      <protection/>
    </xf>
    <xf numFmtId="0" fontId="28" fillId="18" borderId="99" xfId="69" applyNumberFormat="1" applyFont="1" applyFill="1" applyBorder="1">
      <alignment/>
      <protection/>
    </xf>
    <xf numFmtId="3" fontId="28" fillId="18" borderId="82" xfId="69" applyNumberFormat="1" applyFont="1" applyFill="1" applyBorder="1">
      <alignment/>
      <protection/>
    </xf>
    <xf numFmtId="10" fontId="28" fillId="18" borderId="117" xfId="69" applyNumberFormat="1" applyFont="1" applyFill="1" applyBorder="1">
      <alignment/>
      <protection/>
    </xf>
    <xf numFmtId="3" fontId="28" fillId="18" borderId="130" xfId="69" applyNumberFormat="1" applyFont="1" applyFill="1" applyBorder="1">
      <alignment/>
      <protection/>
    </xf>
    <xf numFmtId="10" fontId="28" fillId="18" borderId="118" xfId="69" applyNumberFormat="1" applyFont="1" applyFill="1" applyBorder="1">
      <alignment/>
      <protection/>
    </xf>
    <xf numFmtId="0" fontId="43" fillId="0" borderId="0" xfId="69" applyFont="1">
      <alignment/>
      <protection/>
    </xf>
    <xf numFmtId="3" fontId="43" fillId="0" borderId="0" xfId="69" applyNumberFormat="1" applyFont="1">
      <alignment/>
      <protection/>
    </xf>
    <xf numFmtId="0" fontId="22" fillId="0" borderId="99" xfId="69" applyNumberFormat="1" applyFont="1" applyBorder="1" quotePrefix="1">
      <alignment/>
      <protection/>
    </xf>
    <xf numFmtId="3" fontId="22" fillId="0" borderId="82" xfId="69" applyNumberFormat="1" applyFont="1" applyBorder="1">
      <alignment/>
      <protection/>
    </xf>
    <xf numFmtId="10" fontId="22" fillId="0" borderId="117" xfId="69" applyNumberFormat="1" applyFont="1" applyBorder="1">
      <alignment/>
      <protection/>
    </xf>
    <xf numFmtId="3" fontId="22" fillId="0" borderId="130" xfId="69" applyNumberFormat="1" applyFont="1" applyBorder="1" quotePrefix="1">
      <alignment/>
      <protection/>
    </xf>
    <xf numFmtId="10" fontId="22" fillId="0" borderId="118" xfId="69" applyNumberFormat="1" applyFont="1" applyBorder="1">
      <alignment/>
      <protection/>
    </xf>
    <xf numFmtId="3" fontId="22" fillId="0" borderId="130" xfId="69" applyNumberFormat="1" applyFont="1" applyBorder="1">
      <alignment/>
      <protection/>
    </xf>
    <xf numFmtId="10" fontId="22" fillId="0" borderId="0" xfId="69" applyNumberFormat="1" applyFont="1" applyFill="1" applyBorder="1">
      <alignment/>
      <protection/>
    </xf>
    <xf numFmtId="0" fontId="28" fillId="18" borderId="96" xfId="69" applyNumberFormat="1" applyFont="1" applyFill="1" applyBorder="1">
      <alignment/>
      <protection/>
    </xf>
    <xf numFmtId="3" fontId="28" fillId="18" borderId="78" xfId="69" applyNumberFormat="1" applyFont="1" applyFill="1" applyBorder="1">
      <alignment/>
      <protection/>
    </xf>
    <xf numFmtId="10" fontId="28" fillId="18" borderId="80" xfId="69" applyNumberFormat="1" applyFont="1" applyFill="1" applyBorder="1">
      <alignment/>
      <protection/>
    </xf>
    <xf numFmtId="3" fontId="28" fillId="18" borderId="132" xfId="69" applyNumberFormat="1" applyFont="1" applyFill="1" applyBorder="1">
      <alignment/>
      <protection/>
    </xf>
    <xf numFmtId="10" fontId="28" fillId="18" borderId="81" xfId="69" applyNumberFormat="1" applyFont="1" applyFill="1" applyBorder="1">
      <alignment/>
      <protection/>
    </xf>
    <xf numFmtId="10" fontId="28" fillId="18" borderId="132" xfId="69" applyNumberFormat="1" applyFont="1" applyFill="1" applyBorder="1">
      <alignment/>
      <protection/>
    </xf>
    <xf numFmtId="3" fontId="28" fillId="18" borderId="100" xfId="69" applyNumberFormat="1" applyFont="1" applyFill="1" applyBorder="1">
      <alignment/>
      <protection/>
    </xf>
    <xf numFmtId="10" fontId="28" fillId="0" borderId="0" xfId="69" applyNumberFormat="1" applyFont="1" applyFill="1" applyBorder="1">
      <alignment/>
      <protection/>
    </xf>
    <xf numFmtId="0" fontId="22" fillId="0" borderId="126" xfId="69" applyNumberFormat="1" applyFont="1" applyBorder="1" quotePrefix="1">
      <alignment/>
      <protection/>
    </xf>
    <xf numFmtId="3" fontId="22" fillId="0" borderId="93" xfId="69" applyNumberFormat="1" applyFont="1" applyBorder="1">
      <alignment/>
      <protection/>
    </xf>
    <xf numFmtId="3" fontId="22" fillId="0" borderId="128" xfId="69" applyNumberFormat="1" applyFont="1" applyBorder="1" quotePrefix="1">
      <alignment/>
      <protection/>
    </xf>
    <xf numFmtId="3" fontId="22" fillId="0" borderId="128" xfId="69" applyNumberFormat="1" applyFont="1" applyBorder="1">
      <alignment/>
      <protection/>
    </xf>
    <xf numFmtId="10" fontId="22" fillId="0" borderId="85" xfId="69" applyNumberFormat="1" applyFont="1" applyBorder="1">
      <alignment/>
      <protection/>
    </xf>
    <xf numFmtId="3" fontId="28" fillId="18" borderId="100" xfId="69" applyNumberFormat="1" applyFont="1" applyFill="1" applyBorder="1" quotePrefix="1">
      <alignment/>
      <protection/>
    </xf>
    <xf numFmtId="3" fontId="22" fillId="0" borderId="117" xfId="69" applyNumberFormat="1" applyFont="1" applyBorder="1">
      <alignment/>
      <protection/>
    </xf>
    <xf numFmtId="0" fontId="22" fillId="18" borderId="70" xfId="69" applyNumberFormat="1" applyFont="1" applyFill="1" applyBorder="1">
      <alignment/>
      <protection/>
    </xf>
    <xf numFmtId="3" fontId="22" fillId="18" borderId="98" xfId="69" applyNumberFormat="1" applyFont="1" applyFill="1" applyBorder="1">
      <alignment/>
      <protection/>
    </xf>
    <xf numFmtId="10" fontId="22" fillId="18" borderId="97" xfId="69" applyNumberFormat="1" applyFont="1" applyFill="1" applyBorder="1">
      <alignment/>
      <protection/>
    </xf>
    <xf numFmtId="3" fontId="22" fillId="18" borderId="97" xfId="69" applyNumberFormat="1" applyFont="1" applyFill="1" applyBorder="1" quotePrefix="1">
      <alignment/>
      <protection/>
    </xf>
    <xf numFmtId="10" fontId="22" fillId="18" borderId="76" xfId="69" applyNumberFormat="1" applyFont="1" applyFill="1" applyBorder="1" applyAlignment="1">
      <alignment horizontal="right"/>
      <protection/>
    </xf>
    <xf numFmtId="0" fontId="24" fillId="7" borderId="95" xfId="70" applyFont="1" applyFill="1" applyBorder="1" applyAlignment="1">
      <alignment horizontal="center" vertical="center"/>
      <protection/>
    </xf>
    <xf numFmtId="0" fontId="24" fillId="7" borderId="57" xfId="70" applyFont="1" applyFill="1" applyBorder="1" applyAlignment="1">
      <alignment horizontal="center" vertical="center"/>
      <protection/>
    </xf>
    <xf numFmtId="0" fontId="24" fillId="7" borderId="56" xfId="70" applyFont="1" applyFill="1" applyBorder="1" applyAlignment="1">
      <alignment horizontal="center" vertical="center"/>
      <protection/>
    </xf>
    <xf numFmtId="0" fontId="22" fillId="0" borderId="0" xfId="70" applyFont="1" applyFill="1">
      <alignment/>
      <protection/>
    </xf>
    <xf numFmtId="1" fontId="27" fillId="7" borderId="96" xfId="70" applyNumberFormat="1" applyFont="1" applyFill="1" applyBorder="1" applyAlignment="1">
      <alignment horizontal="center" vertical="center" wrapText="1"/>
      <protection/>
    </xf>
    <xf numFmtId="0" fontId="29" fillId="7" borderId="98" xfId="70" applyFont="1" applyFill="1" applyBorder="1" applyAlignment="1">
      <alignment horizontal="center"/>
      <protection/>
    </xf>
    <xf numFmtId="0" fontId="29" fillId="7" borderId="97" xfId="70" applyFont="1" applyFill="1" applyBorder="1" applyAlignment="1">
      <alignment horizontal="center"/>
      <protection/>
    </xf>
    <xf numFmtId="0" fontId="29" fillId="7" borderId="76" xfId="70" applyFont="1" applyFill="1" applyBorder="1" applyAlignment="1">
      <alignment horizontal="center"/>
      <protection/>
    </xf>
    <xf numFmtId="0" fontId="41" fillId="7" borderId="99" xfId="70" applyFont="1" applyFill="1" applyBorder="1" applyAlignment="1">
      <alignment vertical="center"/>
      <protection/>
    </xf>
    <xf numFmtId="49" fontId="26" fillId="7" borderId="79" xfId="70" applyNumberFormat="1" applyFont="1" applyFill="1" applyBorder="1" applyAlignment="1">
      <alignment horizontal="center" vertical="center" wrapText="1"/>
      <protection/>
    </xf>
    <xf numFmtId="49" fontId="26" fillId="7" borderId="132" xfId="70" applyNumberFormat="1" applyFont="1" applyFill="1" applyBorder="1" applyAlignment="1">
      <alignment horizontal="center" vertical="center" wrapText="1"/>
      <protection/>
    </xf>
    <xf numFmtId="1" fontId="29" fillId="7" borderId="81" xfId="70" applyNumberFormat="1" applyFont="1" applyFill="1" applyBorder="1" applyAlignment="1">
      <alignment horizontal="center" vertical="center" wrapText="1"/>
      <protection/>
    </xf>
    <xf numFmtId="1" fontId="29" fillId="7" borderId="84" xfId="70" applyNumberFormat="1" applyFont="1" applyFill="1" applyBorder="1" applyAlignment="1">
      <alignment horizontal="center" vertical="center" wrapText="1"/>
      <protection/>
    </xf>
    <xf numFmtId="1" fontId="26" fillId="7" borderId="79" xfId="70" applyNumberFormat="1" applyFont="1" applyFill="1" applyBorder="1" applyAlignment="1">
      <alignment horizontal="center" vertical="center" wrapText="1"/>
      <protection/>
    </xf>
    <xf numFmtId="1" fontId="26" fillId="7" borderId="132" xfId="70" applyNumberFormat="1" applyFont="1" applyFill="1" applyBorder="1" applyAlignment="1">
      <alignment horizontal="center" vertical="center" wrapText="1"/>
      <protection/>
    </xf>
    <xf numFmtId="1" fontId="28" fillId="0" borderId="0" xfId="70" applyNumberFormat="1" applyFont="1" applyFill="1" applyAlignment="1">
      <alignment horizontal="center" vertical="center" wrapText="1"/>
      <protection/>
    </xf>
    <xf numFmtId="0" fontId="41" fillId="7" borderId="119" xfId="70" applyFont="1" applyFill="1" applyBorder="1" applyAlignment="1">
      <alignment vertical="center"/>
      <protection/>
    </xf>
    <xf numFmtId="49" fontId="29" fillId="7" borderId="87" xfId="70" applyNumberFormat="1" applyFont="1" applyFill="1" applyBorder="1" applyAlignment="1">
      <alignment horizontal="center" vertical="center" wrapText="1"/>
      <protection/>
    </xf>
    <xf numFmtId="49" fontId="29" fillId="7" borderId="104" xfId="70" applyNumberFormat="1" applyFont="1" applyFill="1" applyBorder="1" applyAlignment="1">
      <alignment horizontal="center" vertical="center" wrapText="1"/>
      <protection/>
    </xf>
    <xf numFmtId="0" fontId="22" fillId="7" borderId="107" xfId="70" applyFont="1" applyFill="1" applyBorder="1" applyAlignment="1">
      <alignment horizontal="center" vertical="center" wrapText="1"/>
      <protection/>
    </xf>
    <xf numFmtId="0" fontId="22" fillId="7" borderId="133" xfId="70" applyFont="1" applyFill="1" applyBorder="1" applyAlignment="1">
      <alignment horizontal="center" vertical="center" wrapText="1"/>
      <protection/>
    </xf>
    <xf numFmtId="1" fontId="22" fillId="0" borderId="0" xfId="70" applyNumberFormat="1" applyFont="1" applyFill="1" applyAlignment="1">
      <alignment horizontal="center" vertical="center" wrapText="1"/>
      <protection/>
    </xf>
    <xf numFmtId="0" fontId="54" fillId="0" borderId="73" xfId="70" applyNumberFormat="1" applyFont="1" applyFill="1" applyBorder="1">
      <alignment/>
      <protection/>
    </xf>
    <xf numFmtId="3" fontId="54" fillId="0" borderId="134" xfId="70" applyNumberFormat="1" applyFont="1" applyFill="1" applyBorder="1">
      <alignment/>
      <protection/>
    </xf>
    <xf numFmtId="3" fontId="54" fillId="0" borderId="51" xfId="70" applyNumberFormat="1" applyFont="1" applyFill="1" applyBorder="1">
      <alignment/>
      <protection/>
    </xf>
    <xf numFmtId="3" fontId="54" fillId="0" borderId="55" xfId="70" applyNumberFormat="1" applyFont="1" applyFill="1" applyBorder="1">
      <alignment/>
      <protection/>
    </xf>
    <xf numFmtId="10" fontId="54" fillId="0" borderId="77" xfId="70" applyNumberFormat="1" applyFont="1" applyFill="1" applyBorder="1">
      <alignment/>
      <protection/>
    </xf>
    <xf numFmtId="10" fontId="54" fillId="0" borderId="77" xfId="70" applyNumberFormat="1" applyFont="1" applyFill="1" applyBorder="1" applyAlignment="1">
      <alignment horizontal="right"/>
      <protection/>
    </xf>
    <xf numFmtId="0" fontId="54" fillId="0" borderId="0" xfId="70" applyFont="1" applyFill="1">
      <alignment/>
      <protection/>
    </xf>
    <xf numFmtId="0" fontId="28" fillId="18" borderId="96" xfId="70" applyFont="1" applyFill="1" applyBorder="1">
      <alignment/>
      <protection/>
    </xf>
    <xf numFmtId="3" fontId="28" fillId="18" borderId="79" xfId="70" applyNumberFormat="1" applyFont="1" applyFill="1" applyBorder="1">
      <alignment/>
      <protection/>
    </xf>
    <xf numFmtId="3" fontId="28" fillId="18" borderId="132" xfId="70" applyNumberFormat="1" applyFont="1" applyFill="1" applyBorder="1">
      <alignment/>
      <protection/>
    </xf>
    <xf numFmtId="10" fontId="28" fillId="18" borderId="81" xfId="70" applyNumberFormat="1" applyFont="1" applyFill="1" applyBorder="1">
      <alignment/>
      <protection/>
    </xf>
    <xf numFmtId="10" fontId="28" fillId="18" borderId="81" xfId="70" applyNumberFormat="1" applyFont="1" applyFill="1" applyBorder="1" applyAlignment="1">
      <alignment horizontal="right"/>
      <protection/>
    </xf>
    <xf numFmtId="0" fontId="26" fillId="0" borderId="0" xfId="70" applyFont="1" applyFill="1">
      <alignment/>
      <protection/>
    </xf>
    <xf numFmtId="0" fontId="22" fillId="0" borderId="99" xfId="70" applyFont="1" applyFill="1" applyBorder="1">
      <alignment/>
      <protection/>
    </xf>
    <xf numFmtId="3" fontId="22" fillId="0" borderId="83" xfId="70" applyNumberFormat="1" applyFont="1" applyFill="1" applyBorder="1">
      <alignment/>
      <protection/>
    </xf>
    <xf numFmtId="3" fontId="22" fillId="0" borderId="117" xfId="70" applyNumberFormat="1" applyFont="1" applyFill="1" applyBorder="1">
      <alignment/>
      <protection/>
    </xf>
    <xf numFmtId="10" fontId="22" fillId="0" borderId="118" xfId="70" applyNumberFormat="1" applyFont="1" applyFill="1" applyBorder="1">
      <alignment/>
      <protection/>
    </xf>
    <xf numFmtId="10" fontId="22" fillId="0" borderId="118" xfId="70" applyNumberFormat="1" applyFont="1" applyFill="1" applyBorder="1" applyAlignment="1">
      <alignment horizontal="right"/>
      <protection/>
    </xf>
    <xf numFmtId="0" fontId="22" fillId="0" borderId="119" xfId="70" applyFont="1" applyFill="1" applyBorder="1">
      <alignment/>
      <protection/>
    </xf>
    <xf numFmtId="3" fontId="22" fillId="0" borderId="87" xfId="70" applyNumberFormat="1" applyFont="1" applyFill="1" applyBorder="1">
      <alignment/>
      <protection/>
    </xf>
    <xf numFmtId="3" fontId="22" fillId="0" borderId="104" xfId="70" applyNumberFormat="1" applyFont="1" applyFill="1" applyBorder="1">
      <alignment/>
      <protection/>
    </xf>
    <xf numFmtId="10" fontId="22" fillId="0" borderId="107" xfId="70" applyNumberFormat="1" applyFont="1" applyFill="1" applyBorder="1">
      <alignment/>
      <protection/>
    </xf>
    <xf numFmtId="0" fontId="22" fillId="0" borderId="126" xfId="70" applyFont="1" applyFill="1" applyBorder="1">
      <alignment/>
      <protection/>
    </xf>
    <xf numFmtId="3" fontId="22" fillId="0" borderId="94" xfId="70" applyNumberFormat="1" applyFont="1" applyFill="1" applyBorder="1">
      <alignment/>
      <protection/>
    </xf>
    <xf numFmtId="3" fontId="22" fillId="0" borderId="127" xfId="70" applyNumberFormat="1" applyFont="1" applyFill="1" applyBorder="1">
      <alignment/>
      <protection/>
    </xf>
    <xf numFmtId="10" fontId="22" fillId="0" borderId="85" xfId="70" applyNumberFormat="1" applyFont="1" applyFill="1" applyBorder="1">
      <alignment/>
      <protection/>
    </xf>
    <xf numFmtId="10" fontId="22" fillId="0" borderId="85" xfId="70" applyNumberFormat="1" applyFont="1" applyFill="1" applyBorder="1" applyAlignment="1">
      <alignment horizontal="right"/>
      <protection/>
    </xf>
    <xf numFmtId="0" fontId="28" fillId="18" borderId="126" xfId="70" applyFont="1" applyFill="1" applyBorder="1">
      <alignment/>
      <protection/>
    </xf>
    <xf numFmtId="3" fontId="28" fillId="18" borderId="94" xfId="70" applyNumberFormat="1" applyFont="1" applyFill="1" applyBorder="1">
      <alignment/>
      <protection/>
    </xf>
    <xf numFmtId="3" fontId="28" fillId="18" borderId="127" xfId="70" applyNumberFormat="1" applyFont="1" applyFill="1" applyBorder="1">
      <alignment/>
      <protection/>
    </xf>
    <xf numFmtId="10" fontId="28" fillId="18" borderId="85" xfId="70" applyNumberFormat="1" applyFont="1" applyFill="1" applyBorder="1">
      <alignment/>
      <protection/>
    </xf>
    <xf numFmtId="10" fontId="28" fillId="18" borderId="85" xfId="70" applyNumberFormat="1" applyFont="1" applyFill="1" applyBorder="1" applyAlignment="1">
      <alignment horizontal="right"/>
      <protection/>
    </xf>
    <xf numFmtId="10" fontId="28" fillId="18" borderId="118" xfId="70" applyNumberFormat="1" applyFont="1" applyFill="1" applyBorder="1" applyAlignment="1">
      <alignment horizontal="right"/>
      <protection/>
    </xf>
    <xf numFmtId="0" fontId="29" fillId="0" borderId="0" xfId="70" applyFont="1" applyFill="1">
      <alignment/>
      <protection/>
    </xf>
    <xf numFmtId="0" fontId="22" fillId="18" borderId="135" xfId="70" applyFont="1" applyFill="1" applyBorder="1">
      <alignment/>
      <protection/>
    </xf>
    <xf numFmtId="3" fontId="22" fillId="18" borderId="98" xfId="70" applyNumberFormat="1" applyFont="1" applyFill="1" applyBorder="1">
      <alignment/>
      <protection/>
    </xf>
    <xf numFmtId="3" fontId="22" fillId="18" borderId="97" xfId="70" applyNumberFormat="1" applyFont="1" applyFill="1" applyBorder="1">
      <alignment/>
      <protection/>
    </xf>
    <xf numFmtId="10" fontId="22" fillId="18" borderId="76" xfId="70" applyNumberFormat="1" applyFont="1" applyFill="1" applyBorder="1">
      <alignment/>
      <protection/>
    </xf>
    <xf numFmtId="10" fontId="22" fillId="18" borderId="76" xfId="70" applyNumberFormat="1" applyFont="1" applyFill="1" applyBorder="1" applyAlignment="1">
      <alignment horizontal="right"/>
      <protection/>
    </xf>
    <xf numFmtId="0" fontId="24" fillId="7" borderId="70" xfId="72" applyFont="1" applyFill="1" applyBorder="1" applyAlignment="1">
      <alignment horizontal="center" vertical="center"/>
      <protection/>
    </xf>
    <xf numFmtId="3" fontId="24" fillId="7" borderId="71" xfId="72" applyNumberFormat="1" applyFont="1" applyFill="1" applyBorder="1" applyAlignment="1">
      <alignment horizontal="center" vertical="center"/>
      <protection/>
    </xf>
    <xf numFmtId="0" fontId="24" fillId="7" borderId="71" xfId="72" applyFont="1" applyFill="1" applyBorder="1" applyAlignment="1">
      <alignment horizontal="center" vertical="center"/>
      <protection/>
    </xf>
    <xf numFmtId="0" fontId="24" fillId="7" borderId="72" xfId="72" applyFont="1" applyFill="1" applyBorder="1" applyAlignment="1">
      <alignment horizontal="center" vertical="center"/>
      <protection/>
    </xf>
    <xf numFmtId="0" fontId="22" fillId="0" borderId="0" xfId="72" applyFont="1">
      <alignment/>
      <protection/>
    </xf>
    <xf numFmtId="198" fontId="22" fillId="0" borderId="0" xfId="72" applyNumberFormat="1" applyFont="1">
      <alignment/>
      <protection/>
    </xf>
    <xf numFmtId="1" fontId="29" fillId="7" borderId="73" xfId="72" applyNumberFormat="1" applyFont="1" applyFill="1" applyBorder="1" applyAlignment="1">
      <alignment horizontal="center" vertical="center" wrapText="1"/>
      <protection/>
    </xf>
    <xf numFmtId="3" fontId="26" fillId="7" borderId="70" xfId="72" applyNumberFormat="1" applyFont="1" applyFill="1" applyBorder="1" applyAlignment="1">
      <alignment horizontal="center"/>
      <protection/>
    </xf>
    <xf numFmtId="0" fontId="26" fillId="7" borderId="71" xfId="72" applyFont="1" applyFill="1" applyBorder="1" applyAlignment="1">
      <alignment horizontal="center"/>
      <protection/>
    </xf>
    <xf numFmtId="3" fontId="26" fillId="7" borderId="71" xfId="72" applyNumberFormat="1" applyFont="1" applyFill="1" applyBorder="1" applyAlignment="1">
      <alignment horizontal="center"/>
      <protection/>
    </xf>
    <xf numFmtId="0" fontId="26" fillId="7" borderId="72" xfId="72" applyFont="1" applyFill="1" applyBorder="1" applyAlignment="1">
      <alignment horizontal="center"/>
      <protection/>
    </xf>
    <xf numFmtId="0" fontId="28" fillId="0" borderId="0" xfId="72" applyFont="1">
      <alignment/>
      <protection/>
    </xf>
    <xf numFmtId="198" fontId="28" fillId="0" borderId="0" xfId="72" applyNumberFormat="1" applyFont="1">
      <alignment/>
      <protection/>
    </xf>
    <xf numFmtId="0" fontId="22" fillId="7" borderId="74" xfId="72" applyFont="1" applyFill="1" applyBorder="1" applyAlignment="1">
      <alignment vertical="center"/>
      <protection/>
    </xf>
    <xf numFmtId="49" fontId="26" fillId="7" borderId="75" xfId="72" applyNumberFormat="1" applyFont="1" applyFill="1" applyBorder="1" applyAlignment="1">
      <alignment horizontal="center" vertical="center" wrapText="1"/>
      <protection/>
    </xf>
    <xf numFmtId="10" fontId="26" fillId="7" borderId="97" xfId="72" applyNumberFormat="1" applyFont="1" applyFill="1" applyBorder="1" applyAlignment="1">
      <alignment horizontal="center" vertical="center" wrapText="1"/>
      <protection/>
    </xf>
    <xf numFmtId="10" fontId="26" fillId="7" borderId="76" xfId="72" applyNumberFormat="1" applyFont="1" applyFill="1" applyBorder="1" applyAlignment="1">
      <alignment horizontal="center" vertical="center" wrapText="1"/>
      <protection/>
    </xf>
    <xf numFmtId="3" fontId="26" fillId="7" borderId="98" xfId="71" applyNumberFormat="1" applyFont="1" applyFill="1" applyBorder="1" applyAlignment="1">
      <alignment horizontal="center" vertical="center" wrapText="1"/>
      <protection/>
    </xf>
    <xf numFmtId="10" fontId="26" fillId="7" borderId="136" xfId="71" applyNumberFormat="1" applyFont="1" applyFill="1" applyBorder="1" applyAlignment="1">
      <alignment horizontal="center" vertical="center" wrapText="1"/>
      <protection/>
    </xf>
    <xf numFmtId="1" fontId="28" fillId="0" borderId="0" xfId="72" applyNumberFormat="1" applyFont="1" applyAlignment="1">
      <alignment horizontal="center" vertical="center" wrapText="1"/>
      <protection/>
    </xf>
    <xf numFmtId="198" fontId="28" fillId="0" borderId="0" xfId="72" applyNumberFormat="1" applyFont="1" applyAlignment="1">
      <alignment horizontal="center" vertical="center" wrapText="1"/>
      <protection/>
    </xf>
    <xf numFmtId="0" fontId="54" fillId="0" borderId="73" xfId="72" applyNumberFormat="1" applyFont="1" applyBorder="1" applyAlignment="1">
      <alignment vertical="center"/>
      <protection/>
    </xf>
    <xf numFmtId="3" fontId="54" fillId="0" borderId="134" xfId="72" applyNumberFormat="1" applyFont="1" applyBorder="1" applyAlignment="1">
      <alignment vertical="center"/>
      <protection/>
    </xf>
    <xf numFmtId="10" fontId="54" fillId="0" borderId="55" xfId="72" applyNumberFormat="1" applyFont="1" applyBorder="1" applyAlignment="1">
      <alignment vertical="center"/>
      <protection/>
    </xf>
    <xf numFmtId="3" fontId="54" fillId="0" borderId="55" xfId="72" applyNumberFormat="1" applyFont="1" applyBorder="1" applyAlignment="1">
      <alignment vertical="center"/>
      <protection/>
    </xf>
    <xf numFmtId="10" fontId="54" fillId="0" borderId="77" xfId="72" applyNumberFormat="1" applyFont="1" applyBorder="1" applyAlignment="1">
      <alignment horizontal="right" vertical="center"/>
      <protection/>
    </xf>
    <xf numFmtId="10" fontId="54" fillId="0" borderId="77" xfId="72" applyNumberFormat="1" applyFont="1" applyBorder="1" applyAlignment="1">
      <alignment vertical="center"/>
      <protection/>
    </xf>
    <xf numFmtId="0" fontId="32" fillId="0" borderId="0" xfId="72" applyFont="1" applyAlignment="1">
      <alignment vertical="center"/>
      <protection/>
    </xf>
    <xf numFmtId="198" fontId="32" fillId="0" borderId="0" xfId="72" applyNumberFormat="1" applyFont="1" applyAlignment="1">
      <alignment vertical="center"/>
      <protection/>
    </xf>
    <xf numFmtId="0" fontId="28" fillId="18" borderId="96" xfId="72" applyNumberFormat="1" applyFont="1" applyFill="1" applyBorder="1">
      <alignment/>
      <protection/>
    </xf>
    <xf numFmtId="3" fontId="28" fillId="18" borderId="78" xfId="72" applyNumberFormat="1" applyFont="1" applyFill="1" applyBorder="1">
      <alignment/>
      <protection/>
    </xf>
    <xf numFmtId="10" fontId="28" fillId="18" borderId="132" xfId="72" applyNumberFormat="1" applyFont="1" applyFill="1" applyBorder="1">
      <alignment/>
      <protection/>
    </xf>
    <xf numFmtId="3" fontId="28" fillId="18" borderId="100" xfId="72" applyNumberFormat="1" applyFont="1" applyFill="1" applyBorder="1">
      <alignment/>
      <protection/>
    </xf>
    <xf numFmtId="10" fontId="28" fillId="18" borderId="81" xfId="72" applyNumberFormat="1" applyFont="1" applyFill="1" applyBorder="1" applyAlignment="1">
      <alignment horizontal="right"/>
      <protection/>
    </xf>
    <xf numFmtId="10" fontId="28" fillId="18" borderId="81" xfId="72" applyNumberFormat="1" applyFont="1" applyFill="1" applyBorder="1" applyAlignment="1">
      <alignment/>
      <protection/>
    </xf>
    <xf numFmtId="0" fontId="26" fillId="0" borderId="0" xfId="72" applyFont="1" applyFill="1">
      <alignment/>
      <protection/>
    </xf>
    <xf numFmtId="198" fontId="26" fillId="0" borderId="0" xfId="72" applyNumberFormat="1" applyFont="1" applyFill="1">
      <alignment/>
      <protection/>
    </xf>
    <xf numFmtId="3" fontId="26" fillId="0" borderId="0" xfId="72" applyNumberFormat="1" applyFont="1" applyFill="1">
      <alignment/>
      <protection/>
    </xf>
    <xf numFmtId="10" fontId="26" fillId="0" borderId="0" xfId="72" applyNumberFormat="1" applyFont="1" applyFill="1">
      <alignment/>
      <protection/>
    </xf>
    <xf numFmtId="0" fontId="22" fillId="0" borderId="99" xfId="72" applyNumberFormat="1" applyFont="1" applyFill="1" applyBorder="1" quotePrefix="1">
      <alignment/>
      <protection/>
    </xf>
    <xf numFmtId="3" fontId="22" fillId="0" borderId="82" xfId="72" applyNumberFormat="1" applyFont="1" applyFill="1" applyBorder="1">
      <alignment/>
      <protection/>
    </xf>
    <xf numFmtId="10" fontId="22" fillId="0" borderId="117" xfId="72" applyNumberFormat="1" applyFont="1" applyFill="1" applyBorder="1">
      <alignment/>
      <protection/>
    </xf>
    <xf numFmtId="3" fontId="22" fillId="0" borderId="130" xfId="72" applyNumberFormat="1" applyFont="1" applyFill="1" applyBorder="1" quotePrefix="1">
      <alignment/>
      <protection/>
    </xf>
    <xf numFmtId="10" fontId="22" fillId="0" borderId="118" xfId="72" applyNumberFormat="1" applyFont="1" applyFill="1" applyBorder="1" applyAlignment="1">
      <alignment horizontal="right"/>
      <protection/>
    </xf>
    <xf numFmtId="3" fontId="22" fillId="0" borderId="130" xfId="72" applyNumberFormat="1" applyFont="1" applyFill="1" applyBorder="1">
      <alignment/>
      <protection/>
    </xf>
    <xf numFmtId="10" fontId="22" fillId="0" borderId="118" xfId="72" applyNumberFormat="1" applyFont="1" applyFill="1" applyBorder="1" applyAlignment="1">
      <alignment/>
      <protection/>
    </xf>
    <xf numFmtId="10" fontId="22" fillId="0" borderId="0" xfId="72" applyNumberFormat="1" applyFont="1" applyFill="1" applyBorder="1">
      <alignment/>
      <protection/>
    </xf>
    <xf numFmtId="198" fontId="22" fillId="0" borderId="0" xfId="72" applyNumberFormat="1" applyFont="1" applyFill="1">
      <alignment/>
      <protection/>
    </xf>
    <xf numFmtId="0" fontId="22" fillId="0" borderId="0" xfId="72" applyFont="1" applyFill="1">
      <alignment/>
      <protection/>
    </xf>
    <xf numFmtId="3" fontId="28" fillId="18" borderId="79" xfId="72" applyNumberFormat="1" applyFont="1" applyFill="1" applyBorder="1">
      <alignment/>
      <protection/>
    </xf>
    <xf numFmtId="3" fontId="28" fillId="18" borderId="132" xfId="72" applyNumberFormat="1" applyFont="1" applyFill="1" applyBorder="1">
      <alignment/>
      <protection/>
    </xf>
    <xf numFmtId="10" fontId="28" fillId="0" borderId="0" xfId="72" applyNumberFormat="1" applyFont="1" applyFill="1" applyBorder="1">
      <alignment/>
      <protection/>
    </xf>
    <xf numFmtId="198" fontId="28" fillId="0" borderId="0" xfId="72" applyNumberFormat="1" applyFont="1" applyFill="1">
      <alignment/>
      <protection/>
    </xf>
    <xf numFmtId="0" fontId="28" fillId="0" borderId="0" xfId="72" applyFont="1" applyFill="1">
      <alignment/>
      <protection/>
    </xf>
    <xf numFmtId="3" fontId="22" fillId="0" borderId="83" xfId="72" applyNumberFormat="1" applyFont="1" applyFill="1" applyBorder="1">
      <alignment/>
      <protection/>
    </xf>
    <xf numFmtId="3" fontId="22" fillId="0" borderId="117" xfId="72" applyNumberFormat="1" applyFont="1" applyFill="1" applyBorder="1" quotePrefix="1">
      <alignment/>
      <protection/>
    </xf>
    <xf numFmtId="3" fontId="28" fillId="18" borderId="101" xfId="72" applyNumberFormat="1" applyFont="1" applyFill="1" applyBorder="1">
      <alignment/>
      <protection/>
    </xf>
    <xf numFmtId="3" fontId="22" fillId="0" borderId="116" xfId="72" applyNumberFormat="1" applyFont="1" applyFill="1" applyBorder="1">
      <alignment/>
      <protection/>
    </xf>
    <xf numFmtId="0" fontId="28" fillId="18" borderId="135" xfId="72" applyNumberFormat="1" applyFont="1" applyFill="1" applyBorder="1">
      <alignment/>
      <protection/>
    </xf>
    <xf numFmtId="3" fontId="28" fillId="18" borderId="98" xfId="72" applyNumberFormat="1" applyFont="1" applyFill="1" applyBorder="1">
      <alignment/>
      <protection/>
    </xf>
    <xf numFmtId="10" fontId="28" fillId="18" borderId="97" xfId="72" applyNumberFormat="1" applyFont="1" applyFill="1" applyBorder="1">
      <alignment/>
      <protection/>
    </xf>
    <xf numFmtId="3" fontId="28" fillId="18" borderId="97" xfId="72" applyNumberFormat="1" applyFont="1" applyFill="1" applyBorder="1" quotePrefix="1">
      <alignment/>
      <protection/>
    </xf>
    <xf numFmtId="10" fontId="28" fillId="18" borderId="76" xfId="72" applyNumberFormat="1" applyFont="1" applyFill="1" applyBorder="1" applyAlignment="1">
      <alignment horizontal="right"/>
      <protection/>
    </xf>
    <xf numFmtId="3" fontId="28" fillId="18" borderId="75" xfId="72" applyNumberFormat="1" applyFont="1" applyFill="1" applyBorder="1">
      <alignment/>
      <protection/>
    </xf>
    <xf numFmtId="0" fontId="39" fillId="0" borderId="0" xfId="72" applyNumberFormat="1" applyFont="1" applyFill="1" applyBorder="1">
      <alignment/>
      <protection/>
    </xf>
    <xf numFmtId="3" fontId="22" fillId="0" borderId="0" xfId="72" applyNumberFormat="1" applyFont="1" applyFill="1">
      <alignment/>
      <protection/>
    </xf>
    <xf numFmtId="10" fontId="22" fillId="0" borderId="0" xfId="72" applyNumberFormat="1" applyFont="1" applyFill="1">
      <alignment/>
      <protection/>
    </xf>
    <xf numFmtId="3" fontId="22" fillId="0" borderId="0" xfId="72" applyNumberFormat="1" applyFont="1">
      <alignment/>
      <protection/>
    </xf>
    <xf numFmtId="10" fontId="22" fillId="0" borderId="0" xfId="72" applyNumberFormat="1" applyFont="1">
      <alignment/>
      <protection/>
    </xf>
    <xf numFmtId="0" fontId="24" fillId="7" borderId="95" xfId="55" applyFont="1" applyFill="1" applyBorder="1" applyAlignment="1">
      <alignment horizontal="center" vertical="center"/>
      <protection/>
    </xf>
    <xf numFmtId="0" fontId="24" fillId="7" borderId="57" xfId="55" applyFont="1" applyFill="1" applyBorder="1" applyAlignment="1">
      <alignment horizontal="center" vertical="center"/>
      <protection/>
    </xf>
    <xf numFmtId="0" fontId="24" fillId="7" borderId="56" xfId="55" applyFont="1" applyFill="1" applyBorder="1" applyAlignment="1">
      <alignment horizontal="center" vertical="center"/>
      <protection/>
    </xf>
    <xf numFmtId="0" fontId="22" fillId="0" borderId="0" xfId="55" applyFont="1" applyFill="1">
      <alignment/>
      <protection/>
    </xf>
    <xf numFmtId="1" fontId="29" fillId="7" borderId="96" xfId="55" applyNumberFormat="1" applyFont="1" applyFill="1" applyBorder="1" applyAlignment="1">
      <alignment horizontal="center" vertical="center" wrapText="1"/>
      <protection/>
    </xf>
    <xf numFmtId="0" fontId="29" fillId="7" borderId="98" xfId="55" applyFont="1" applyFill="1" applyBorder="1" applyAlignment="1">
      <alignment horizontal="center"/>
      <protection/>
    </xf>
    <xf numFmtId="0" fontId="29" fillId="7" borderId="97" xfId="55" applyFont="1" applyFill="1" applyBorder="1" applyAlignment="1">
      <alignment horizontal="center"/>
      <protection/>
    </xf>
    <xf numFmtId="0" fontId="29" fillId="7" borderId="76" xfId="55" applyFont="1" applyFill="1" applyBorder="1" applyAlignment="1">
      <alignment horizontal="center"/>
      <protection/>
    </xf>
    <xf numFmtId="0" fontId="22" fillId="7" borderId="99" xfId="55" applyFont="1" applyFill="1" applyBorder="1" applyAlignment="1">
      <alignment vertical="center"/>
      <protection/>
    </xf>
    <xf numFmtId="49" fontId="29" fillId="7" borderId="79" xfId="55" applyNumberFormat="1" applyFont="1" applyFill="1" applyBorder="1" applyAlignment="1">
      <alignment horizontal="center" vertical="center" wrapText="1"/>
      <protection/>
    </xf>
    <xf numFmtId="49" fontId="29" fillId="7" borderId="132" xfId="55" applyNumberFormat="1" applyFont="1" applyFill="1" applyBorder="1" applyAlignment="1">
      <alignment horizontal="center" vertical="center" wrapText="1"/>
      <protection/>
    </xf>
    <xf numFmtId="1" fontId="29" fillId="7" borderId="81" xfId="55" applyNumberFormat="1" applyFont="1" applyFill="1" applyBorder="1" applyAlignment="1">
      <alignment horizontal="center" vertical="center" wrapText="1"/>
      <protection/>
    </xf>
    <xf numFmtId="1" fontId="29" fillId="7" borderId="84" xfId="55" applyNumberFormat="1" applyFont="1" applyFill="1" applyBorder="1" applyAlignment="1">
      <alignment horizontal="center" vertical="center" wrapText="1"/>
      <protection/>
    </xf>
    <xf numFmtId="1" fontId="29" fillId="7" borderId="79" xfId="55" applyNumberFormat="1" applyFont="1" applyFill="1" applyBorder="1" applyAlignment="1">
      <alignment horizontal="center" vertical="center" wrapText="1"/>
      <protection/>
    </xf>
    <xf numFmtId="1" fontId="29" fillId="7" borderId="132" xfId="55" applyNumberFormat="1" applyFont="1" applyFill="1" applyBorder="1" applyAlignment="1">
      <alignment horizontal="center" vertical="center" wrapText="1"/>
      <protection/>
    </xf>
    <xf numFmtId="1" fontId="22" fillId="0" borderId="0" xfId="55" applyNumberFormat="1" applyFont="1" applyFill="1" applyAlignment="1">
      <alignment horizontal="center" vertical="center" wrapText="1"/>
      <protection/>
    </xf>
    <xf numFmtId="0" fontId="22" fillId="7" borderId="119" xfId="55" applyFont="1" applyFill="1" applyBorder="1" applyAlignment="1">
      <alignment vertical="center"/>
      <protection/>
    </xf>
    <xf numFmtId="49" fontId="29" fillId="7" borderId="87" xfId="55" applyNumberFormat="1" applyFont="1" applyFill="1" applyBorder="1" applyAlignment="1">
      <alignment horizontal="center" vertical="center" wrapText="1"/>
      <protection/>
    </xf>
    <xf numFmtId="49" fontId="29" fillId="7" borderId="104" xfId="55" applyNumberFormat="1" applyFont="1" applyFill="1" applyBorder="1" applyAlignment="1">
      <alignment horizontal="center" vertical="center" wrapText="1"/>
      <protection/>
    </xf>
    <xf numFmtId="0" fontId="22" fillId="7" borderId="107" xfId="55" applyFont="1" applyFill="1" applyBorder="1" applyAlignment="1">
      <alignment horizontal="center" vertical="center" wrapText="1"/>
      <protection/>
    </xf>
    <xf numFmtId="0" fontId="22" fillId="7" borderId="133" xfId="55" applyFont="1" applyFill="1" applyBorder="1" applyAlignment="1">
      <alignment horizontal="center" vertical="center" wrapText="1"/>
      <protection/>
    </xf>
    <xf numFmtId="0" fontId="43" fillId="0" borderId="108" xfId="55" applyNumberFormat="1" applyFont="1" applyFill="1" applyBorder="1">
      <alignment/>
      <protection/>
    </xf>
    <xf numFmtId="3" fontId="43" fillId="0" borderId="90" xfId="55" applyNumberFormat="1" applyFont="1" applyFill="1" applyBorder="1">
      <alignment/>
      <protection/>
    </xf>
    <xf numFmtId="3" fontId="43" fillId="0" borderId="109" xfId="55" applyNumberFormat="1" applyFont="1" applyFill="1" applyBorder="1">
      <alignment/>
      <protection/>
    </xf>
    <xf numFmtId="3" fontId="43" fillId="0" borderId="110" xfId="55" applyNumberFormat="1" applyFont="1" applyFill="1" applyBorder="1">
      <alignment/>
      <protection/>
    </xf>
    <xf numFmtId="10" fontId="43" fillId="0" borderId="92" xfId="55" applyNumberFormat="1" applyFont="1" applyFill="1" applyBorder="1">
      <alignment/>
      <protection/>
    </xf>
    <xf numFmtId="0" fontId="43" fillId="0" borderId="0" xfId="55" applyFont="1" applyFill="1">
      <alignment/>
      <protection/>
    </xf>
    <xf numFmtId="0" fontId="22" fillId="0" borderId="126" xfId="55" applyFont="1" applyFill="1" applyBorder="1">
      <alignment/>
      <protection/>
    </xf>
    <xf numFmtId="3" fontId="22" fillId="0" borderId="94" xfId="55" applyNumberFormat="1" applyFont="1" applyFill="1" applyBorder="1">
      <alignment/>
      <protection/>
    </xf>
    <xf numFmtId="3" fontId="22" fillId="0" borderId="127" xfId="55" applyNumberFormat="1" applyFont="1" applyFill="1" applyBorder="1">
      <alignment/>
      <protection/>
    </xf>
    <xf numFmtId="10" fontId="22" fillId="0" borderId="85" xfId="55" applyNumberFormat="1" applyFont="1" applyFill="1" applyBorder="1">
      <alignment/>
      <protection/>
    </xf>
    <xf numFmtId="0" fontId="32" fillId="0" borderId="0" xfId="55" applyFont="1" applyFill="1">
      <alignment/>
      <protection/>
    </xf>
    <xf numFmtId="0" fontId="22" fillId="0" borderId="99" xfId="55" applyFont="1" applyFill="1" applyBorder="1">
      <alignment/>
      <protection/>
    </xf>
    <xf numFmtId="3" fontId="22" fillId="0" borderId="83" xfId="55" applyNumberFormat="1" applyFont="1" applyFill="1" applyBorder="1">
      <alignment/>
      <protection/>
    </xf>
    <xf numFmtId="3" fontId="22" fillId="0" borderId="117" xfId="55" applyNumberFormat="1" applyFont="1" applyFill="1" applyBorder="1">
      <alignment/>
      <protection/>
    </xf>
    <xf numFmtId="10" fontId="22" fillId="0" borderId="118" xfId="55" applyNumberFormat="1" applyFont="1" applyFill="1" applyBorder="1">
      <alignment/>
      <protection/>
    </xf>
    <xf numFmtId="0" fontId="22" fillId="0" borderId="119" xfId="55" applyFont="1" applyFill="1" applyBorder="1">
      <alignment/>
      <protection/>
    </xf>
    <xf numFmtId="3" fontId="22" fillId="0" borderId="87" xfId="55" applyNumberFormat="1" applyFont="1" applyFill="1" applyBorder="1">
      <alignment/>
      <protection/>
    </xf>
    <xf numFmtId="3" fontId="22" fillId="0" borderId="104" xfId="55" applyNumberFormat="1" applyFont="1" applyFill="1" applyBorder="1">
      <alignment/>
      <protection/>
    </xf>
    <xf numFmtId="10" fontId="22" fillId="0" borderId="107" xfId="55" applyNumberFormat="1" applyFont="1" applyFill="1" applyBorder="1">
      <alignment/>
      <protection/>
    </xf>
    <xf numFmtId="0" fontId="32" fillId="19" borderId="0" xfId="55" applyFont="1" applyFill="1">
      <alignment/>
      <protection/>
    </xf>
    <xf numFmtId="0" fontId="22" fillId="19" borderId="0" xfId="55" applyFont="1" applyFill="1">
      <alignment/>
      <protection/>
    </xf>
    <xf numFmtId="0" fontId="24" fillId="7" borderId="95" xfId="56" applyFont="1" applyFill="1" applyBorder="1" applyAlignment="1">
      <alignment horizontal="center" vertical="center"/>
      <protection/>
    </xf>
    <xf numFmtId="0" fontId="24" fillId="7" borderId="57" xfId="56" applyFont="1" applyFill="1" applyBorder="1" applyAlignment="1">
      <alignment horizontal="center" vertical="center"/>
      <protection/>
    </xf>
    <xf numFmtId="0" fontId="24" fillId="7" borderId="56" xfId="56" applyFont="1" applyFill="1" applyBorder="1" applyAlignment="1">
      <alignment horizontal="center" vertical="center"/>
      <protection/>
    </xf>
    <xf numFmtId="0" fontId="22" fillId="0" borderId="0" xfId="56" applyFont="1" applyFill="1">
      <alignment/>
      <protection/>
    </xf>
    <xf numFmtId="1" fontId="26" fillId="7" borderId="96" xfId="56" applyNumberFormat="1" applyFont="1" applyFill="1" applyBorder="1" applyAlignment="1">
      <alignment horizontal="center" vertical="center" wrapText="1"/>
      <protection/>
    </xf>
    <xf numFmtId="0" fontId="29" fillId="7" borderId="98" xfId="56" applyFont="1" applyFill="1" applyBorder="1" applyAlignment="1">
      <alignment horizontal="center"/>
      <protection/>
    </xf>
    <xf numFmtId="0" fontId="29" fillId="7" borderId="97" xfId="56" applyFont="1" applyFill="1" applyBorder="1" applyAlignment="1">
      <alignment horizontal="center"/>
      <protection/>
    </xf>
    <xf numFmtId="0" fontId="29" fillId="7" borderId="76" xfId="56" applyFont="1" applyFill="1" applyBorder="1" applyAlignment="1">
      <alignment horizontal="center"/>
      <protection/>
    </xf>
    <xf numFmtId="0" fontId="28" fillId="7" borderId="99" xfId="56" applyFont="1" applyFill="1" applyBorder="1" applyAlignment="1">
      <alignment vertical="center"/>
      <protection/>
    </xf>
    <xf numFmtId="49" fontId="26" fillId="7" borderId="79" xfId="56" applyNumberFormat="1" applyFont="1" applyFill="1" applyBorder="1" applyAlignment="1">
      <alignment horizontal="center" vertical="center" wrapText="1"/>
      <protection/>
    </xf>
    <xf numFmtId="49" fontId="26" fillId="7" borderId="132" xfId="56" applyNumberFormat="1" applyFont="1" applyFill="1" applyBorder="1" applyAlignment="1">
      <alignment horizontal="center" vertical="center" wrapText="1"/>
      <protection/>
    </xf>
    <xf numFmtId="1" fontId="29" fillId="7" borderId="81" xfId="56" applyNumberFormat="1" applyFont="1" applyFill="1" applyBorder="1" applyAlignment="1">
      <alignment horizontal="center" vertical="center" wrapText="1"/>
      <protection/>
    </xf>
    <xf numFmtId="1" fontId="29" fillId="7" borderId="84" xfId="56" applyNumberFormat="1" applyFont="1" applyFill="1" applyBorder="1" applyAlignment="1">
      <alignment horizontal="center" vertical="center" wrapText="1"/>
      <protection/>
    </xf>
    <xf numFmtId="1" fontId="26" fillId="7" borderId="79" xfId="56" applyNumberFormat="1" applyFont="1" applyFill="1" applyBorder="1" applyAlignment="1">
      <alignment horizontal="center" vertical="center" wrapText="1"/>
      <protection/>
    </xf>
    <xf numFmtId="1" fontId="26" fillId="7" borderId="132" xfId="56" applyNumberFormat="1" applyFont="1" applyFill="1" applyBorder="1" applyAlignment="1">
      <alignment horizontal="center" vertical="center" wrapText="1"/>
      <protection/>
    </xf>
    <xf numFmtId="1" fontId="28" fillId="0" borderId="0" xfId="56" applyNumberFormat="1" applyFont="1" applyFill="1" applyAlignment="1">
      <alignment horizontal="center" vertical="center" wrapText="1"/>
      <protection/>
    </xf>
    <xf numFmtId="0" fontId="28" fillId="7" borderId="119" xfId="56" applyFont="1" applyFill="1" applyBorder="1" applyAlignment="1">
      <alignment vertical="center"/>
      <protection/>
    </xf>
    <xf numFmtId="49" fontId="29" fillId="7" borderId="87" xfId="56" applyNumberFormat="1" applyFont="1" applyFill="1" applyBorder="1" applyAlignment="1">
      <alignment horizontal="center" vertical="center" wrapText="1"/>
      <protection/>
    </xf>
    <xf numFmtId="49" fontId="29" fillId="7" borderId="104" xfId="56" applyNumberFormat="1" applyFont="1" applyFill="1" applyBorder="1" applyAlignment="1">
      <alignment horizontal="center" vertical="center" wrapText="1"/>
      <protection/>
    </xf>
    <xf numFmtId="0" fontId="22" fillId="7" borderId="107" xfId="56" applyFont="1" applyFill="1" applyBorder="1" applyAlignment="1">
      <alignment horizontal="center" vertical="center" wrapText="1"/>
      <protection/>
    </xf>
    <xf numFmtId="0" fontId="22" fillId="7" borderId="133" xfId="56" applyFont="1" applyFill="1" applyBorder="1" applyAlignment="1">
      <alignment horizontal="center" vertical="center" wrapText="1"/>
      <protection/>
    </xf>
    <xf numFmtId="1" fontId="22" fillId="0" borderId="0" xfId="56" applyNumberFormat="1" applyFont="1" applyFill="1" applyAlignment="1">
      <alignment horizontal="center" vertical="center" wrapText="1"/>
      <protection/>
    </xf>
    <xf numFmtId="0" fontId="40" fillId="0" borderId="108" xfId="56" applyNumberFormat="1" applyFont="1" applyFill="1" applyBorder="1">
      <alignment/>
      <protection/>
    </xf>
    <xf numFmtId="3" fontId="40" fillId="0" borderId="90" xfId="56" applyNumberFormat="1" applyFont="1" applyFill="1" applyBorder="1">
      <alignment/>
      <protection/>
    </xf>
    <xf numFmtId="3" fontId="40" fillId="0" borderId="109" xfId="56" applyNumberFormat="1" applyFont="1" applyFill="1" applyBorder="1">
      <alignment/>
      <protection/>
    </xf>
    <xf numFmtId="3" fontId="40" fillId="0" borderId="110" xfId="56" applyNumberFormat="1" applyFont="1" applyFill="1" applyBorder="1">
      <alignment/>
      <protection/>
    </xf>
    <xf numFmtId="10" fontId="40" fillId="0" borderId="92" xfId="56" applyNumberFormat="1" applyFont="1" applyFill="1" applyBorder="1">
      <alignment/>
      <protection/>
    </xf>
    <xf numFmtId="0" fontId="54" fillId="0" borderId="0" xfId="56" applyFont="1" applyFill="1">
      <alignment/>
      <protection/>
    </xf>
    <xf numFmtId="0" fontId="22" fillId="0" borderId="126" xfId="56" applyFont="1" applyFill="1" applyBorder="1">
      <alignment/>
      <protection/>
    </xf>
    <xf numFmtId="3" fontId="22" fillId="0" borderId="94" xfId="56" applyNumberFormat="1" applyFont="1" applyFill="1" applyBorder="1">
      <alignment/>
      <protection/>
    </xf>
    <xf numFmtId="3" fontId="22" fillId="0" borderId="127" xfId="56" applyNumberFormat="1" applyFont="1" applyFill="1" applyBorder="1">
      <alignment/>
      <protection/>
    </xf>
    <xf numFmtId="10" fontId="22" fillId="0" borderId="85" xfId="56" applyNumberFormat="1" applyFont="1" applyFill="1" applyBorder="1">
      <alignment/>
      <protection/>
    </xf>
    <xf numFmtId="0" fontId="32" fillId="0" borderId="0" xfId="56" applyFont="1" applyFill="1">
      <alignment/>
      <protection/>
    </xf>
    <xf numFmtId="10" fontId="22" fillId="0" borderId="85" xfId="56" applyNumberFormat="1" applyFont="1" applyFill="1" applyBorder="1" applyAlignment="1">
      <alignment horizontal="center"/>
      <protection/>
    </xf>
    <xf numFmtId="0" fontId="22" fillId="0" borderId="74" xfId="56" applyFont="1" applyFill="1" applyBorder="1">
      <alignment/>
      <protection/>
    </xf>
    <xf numFmtId="3" fontId="22" fillId="0" borderId="137" xfId="56" applyNumberFormat="1" applyFont="1" applyFill="1" applyBorder="1">
      <alignment/>
      <protection/>
    </xf>
    <xf numFmtId="3" fontId="22" fillId="0" borderId="67" xfId="56" applyNumberFormat="1" applyFont="1" applyFill="1" applyBorder="1">
      <alignment/>
      <protection/>
    </xf>
    <xf numFmtId="10" fontId="22" fillId="0" borderId="88" xfId="56" applyNumberFormat="1" applyFont="1" applyFill="1" applyBorder="1">
      <alignment/>
      <protection/>
    </xf>
    <xf numFmtId="0" fontId="22" fillId="19" borderId="0" xfId="56" applyFont="1" applyFill="1">
      <alignment/>
      <protection/>
    </xf>
    <xf numFmtId="0" fontId="24" fillId="7" borderId="95" xfId="57" applyFont="1" applyFill="1" applyBorder="1" applyAlignment="1">
      <alignment horizontal="center" vertical="center"/>
      <protection/>
    </xf>
    <xf numFmtId="0" fontId="24" fillId="7" borderId="57" xfId="57" applyFont="1" applyFill="1" applyBorder="1" applyAlignment="1">
      <alignment horizontal="center" vertical="center"/>
      <protection/>
    </xf>
    <xf numFmtId="0" fontId="24" fillId="7" borderId="56" xfId="57" applyFont="1" applyFill="1" applyBorder="1" applyAlignment="1">
      <alignment horizontal="center" vertical="center"/>
      <protection/>
    </xf>
    <xf numFmtId="0" fontId="22" fillId="0" borderId="0" xfId="57" applyFont="1" applyFill="1">
      <alignment/>
      <protection/>
    </xf>
    <xf numFmtId="1" fontId="29" fillId="7" borderId="96" xfId="57" applyNumberFormat="1" applyFont="1" applyFill="1" applyBorder="1" applyAlignment="1">
      <alignment horizontal="center" vertical="center" wrapText="1"/>
      <protection/>
    </xf>
    <xf numFmtId="0" fontId="29" fillId="7" borderId="98" xfId="57" applyFont="1" applyFill="1" applyBorder="1" applyAlignment="1">
      <alignment horizontal="center"/>
      <protection/>
    </xf>
    <xf numFmtId="0" fontId="29" fillId="7" borderId="97" xfId="57" applyFont="1" applyFill="1" applyBorder="1" applyAlignment="1">
      <alignment horizontal="center"/>
      <protection/>
    </xf>
    <xf numFmtId="0" fontId="29" fillId="7" borderId="76" xfId="57" applyFont="1" applyFill="1" applyBorder="1" applyAlignment="1">
      <alignment horizontal="center"/>
      <protection/>
    </xf>
    <xf numFmtId="0" fontId="22" fillId="7" borderId="99" xfId="57" applyFont="1" applyFill="1" applyBorder="1" applyAlignment="1">
      <alignment vertical="center"/>
      <protection/>
    </xf>
    <xf numFmtId="49" fontId="29" fillId="7" borderId="79" xfId="57" applyNumberFormat="1" applyFont="1" applyFill="1" applyBorder="1" applyAlignment="1">
      <alignment horizontal="center" vertical="center" wrapText="1"/>
      <protection/>
    </xf>
    <xf numFmtId="49" fontId="29" fillId="7" borderId="132" xfId="57" applyNumberFormat="1" applyFont="1" applyFill="1" applyBorder="1" applyAlignment="1">
      <alignment horizontal="center" vertical="center" wrapText="1"/>
      <protection/>
    </xf>
    <xf numFmtId="1" fontId="29" fillId="7" borderId="81" xfId="57" applyNumberFormat="1" applyFont="1" applyFill="1" applyBorder="1" applyAlignment="1">
      <alignment horizontal="center" vertical="center" wrapText="1"/>
      <protection/>
    </xf>
    <xf numFmtId="1" fontId="29" fillId="7" borderId="84" xfId="57" applyNumberFormat="1" applyFont="1" applyFill="1" applyBorder="1" applyAlignment="1">
      <alignment horizontal="center" vertical="center" wrapText="1"/>
      <protection/>
    </xf>
    <xf numFmtId="1" fontId="29" fillId="7" borderId="79" xfId="57" applyNumberFormat="1" applyFont="1" applyFill="1" applyBorder="1" applyAlignment="1">
      <alignment horizontal="center" vertical="center" wrapText="1"/>
      <protection/>
    </xf>
    <xf numFmtId="1" fontId="29" fillId="7" borderId="132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22" fillId="7" borderId="119" xfId="57" applyFont="1" applyFill="1" applyBorder="1" applyAlignment="1">
      <alignment vertical="center"/>
      <protection/>
    </xf>
    <xf numFmtId="49" fontId="29" fillId="7" borderId="87" xfId="57" applyNumberFormat="1" applyFont="1" applyFill="1" applyBorder="1" applyAlignment="1">
      <alignment horizontal="center" vertical="center" wrapText="1"/>
      <protection/>
    </xf>
    <xf numFmtId="49" fontId="29" fillId="7" borderId="104" xfId="57" applyNumberFormat="1" applyFont="1" applyFill="1" applyBorder="1" applyAlignment="1">
      <alignment horizontal="center" vertical="center" wrapText="1"/>
      <protection/>
    </xf>
    <xf numFmtId="0" fontId="22" fillId="7" borderId="107" xfId="57" applyFont="1" applyFill="1" applyBorder="1" applyAlignment="1">
      <alignment horizontal="center" vertical="center" wrapText="1"/>
      <protection/>
    </xf>
    <xf numFmtId="0" fontId="22" fillId="7" borderId="133" xfId="57" applyFont="1" applyFill="1" applyBorder="1" applyAlignment="1">
      <alignment horizontal="center" vertical="center" wrapText="1"/>
      <protection/>
    </xf>
    <xf numFmtId="1" fontId="22" fillId="0" borderId="0" xfId="57" applyNumberFormat="1" applyFont="1" applyFill="1" applyAlignment="1">
      <alignment horizontal="center" vertical="center" wrapText="1"/>
      <protection/>
    </xf>
    <xf numFmtId="0" fontId="54" fillId="0" borderId="108" xfId="57" applyNumberFormat="1" applyFont="1" applyFill="1" applyBorder="1">
      <alignment/>
      <protection/>
    </xf>
    <xf numFmtId="3" fontId="54" fillId="0" borderId="90" xfId="57" applyNumberFormat="1" applyFont="1" applyFill="1" applyBorder="1">
      <alignment/>
      <protection/>
    </xf>
    <xf numFmtId="3" fontId="54" fillId="0" borderId="109" xfId="57" applyNumberFormat="1" applyFont="1" applyFill="1" applyBorder="1">
      <alignment/>
      <protection/>
    </xf>
    <xf numFmtId="3" fontId="54" fillId="0" borderId="110" xfId="57" applyNumberFormat="1" applyFont="1" applyFill="1" applyBorder="1">
      <alignment/>
      <protection/>
    </xf>
    <xf numFmtId="10" fontId="54" fillId="0" borderId="92" xfId="57" applyNumberFormat="1" applyFont="1" applyFill="1" applyBorder="1">
      <alignment/>
      <protection/>
    </xf>
    <xf numFmtId="0" fontId="42" fillId="0" borderId="0" xfId="57" applyFont="1" applyFill="1">
      <alignment/>
      <protection/>
    </xf>
    <xf numFmtId="0" fontId="22" fillId="0" borderId="126" xfId="57" applyFont="1" applyFill="1" applyBorder="1">
      <alignment/>
      <protection/>
    </xf>
    <xf numFmtId="3" fontId="22" fillId="0" borderId="94" xfId="57" applyNumberFormat="1" applyFont="1" applyFill="1" applyBorder="1">
      <alignment/>
      <protection/>
    </xf>
    <xf numFmtId="3" fontId="22" fillId="0" borderId="127" xfId="57" applyNumberFormat="1" applyFont="1" applyFill="1" applyBorder="1">
      <alignment/>
      <protection/>
    </xf>
    <xf numFmtId="10" fontId="22" fillId="0" borderId="85" xfId="57" applyNumberFormat="1" applyFont="1" applyFill="1" applyBorder="1">
      <alignment/>
      <protection/>
    </xf>
    <xf numFmtId="0" fontId="32" fillId="0" borderId="0" xfId="57" applyFont="1" applyFill="1">
      <alignment/>
      <protection/>
    </xf>
    <xf numFmtId="0" fontId="22" fillId="0" borderId="74" xfId="57" applyFont="1" applyFill="1" applyBorder="1">
      <alignment/>
      <protection/>
    </xf>
    <xf numFmtId="3" fontId="22" fillId="0" borderId="137" xfId="57" applyNumberFormat="1" applyFont="1" applyFill="1" applyBorder="1">
      <alignment/>
      <protection/>
    </xf>
    <xf numFmtId="3" fontId="22" fillId="0" borderId="67" xfId="57" applyNumberFormat="1" applyFont="1" applyFill="1" applyBorder="1">
      <alignment/>
      <protection/>
    </xf>
    <xf numFmtId="10" fontId="22" fillId="0" borderId="88" xfId="57" applyNumberFormat="1" applyFont="1" applyFill="1" applyBorder="1">
      <alignment/>
      <protection/>
    </xf>
    <xf numFmtId="0" fontId="32" fillId="19" borderId="0" xfId="57" applyFont="1" applyFill="1">
      <alignment/>
      <protection/>
    </xf>
    <xf numFmtId="0" fontId="22" fillId="19" borderId="0" xfId="57" applyFont="1" applyFill="1">
      <alignment/>
      <protection/>
    </xf>
    <xf numFmtId="0" fontId="24" fillId="7" borderId="95" xfId="58" applyFont="1" applyFill="1" applyBorder="1" applyAlignment="1">
      <alignment horizontal="center" vertical="center"/>
      <protection/>
    </xf>
    <xf numFmtId="0" fontId="24" fillId="7" borderId="57" xfId="58" applyFont="1" applyFill="1" applyBorder="1" applyAlignment="1">
      <alignment horizontal="center" vertical="center"/>
      <protection/>
    </xf>
    <xf numFmtId="0" fontId="24" fillId="7" borderId="56" xfId="58" applyFont="1" applyFill="1" applyBorder="1" applyAlignment="1">
      <alignment horizontal="center" vertical="center"/>
      <protection/>
    </xf>
    <xf numFmtId="0" fontId="22" fillId="0" borderId="0" xfId="58" applyFont="1" applyFill="1">
      <alignment/>
      <protection/>
    </xf>
    <xf numFmtId="1" fontId="29" fillId="7" borderId="96" xfId="58" applyNumberFormat="1" applyFont="1" applyFill="1" applyBorder="1" applyAlignment="1">
      <alignment horizontal="center" vertical="center" wrapText="1"/>
      <protection/>
    </xf>
    <xf numFmtId="0" fontId="29" fillId="7" borderId="98" xfId="58" applyFont="1" applyFill="1" applyBorder="1" applyAlignment="1">
      <alignment horizontal="center"/>
      <protection/>
    </xf>
    <xf numFmtId="0" fontId="29" fillId="7" borderId="97" xfId="58" applyFont="1" applyFill="1" applyBorder="1" applyAlignment="1">
      <alignment horizontal="center"/>
      <protection/>
    </xf>
    <xf numFmtId="0" fontId="29" fillId="7" borderId="76" xfId="58" applyFont="1" applyFill="1" applyBorder="1" applyAlignment="1">
      <alignment horizontal="center"/>
      <protection/>
    </xf>
    <xf numFmtId="0" fontId="22" fillId="7" borderId="99" xfId="58" applyFont="1" applyFill="1" applyBorder="1" applyAlignment="1">
      <alignment vertical="center"/>
      <protection/>
    </xf>
    <xf numFmtId="49" fontId="29" fillId="7" borderId="79" xfId="58" applyNumberFormat="1" applyFont="1" applyFill="1" applyBorder="1" applyAlignment="1">
      <alignment horizontal="center" vertical="center" wrapText="1"/>
      <protection/>
    </xf>
    <xf numFmtId="49" fontId="29" fillId="7" borderId="132" xfId="58" applyNumberFormat="1" applyFont="1" applyFill="1" applyBorder="1" applyAlignment="1">
      <alignment horizontal="center" vertical="center" wrapText="1"/>
      <protection/>
    </xf>
    <xf numFmtId="1" fontId="29" fillId="7" borderId="81" xfId="58" applyNumberFormat="1" applyFont="1" applyFill="1" applyBorder="1" applyAlignment="1">
      <alignment horizontal="center" vertical="center" wrapText="1"/>
      <protection/>
    </xf>
    <xf numFmtId="1" fontId="29" fillId="7" borderId="84" xfId="58" applyNumberFormat="1" applyFont="1" applyFill="1" applyBorder="1" applyAlignment="1">
      <alignment horizontal="center" vertical="center" wrapText="1"/>
      <protection/>
    </xf>
    <xf numFmtId="1" fontId="29" fillId="7" borderId="79" xfId="58" applyNumberFormat="1" applyFont="1" applyFill="1" applyBorder="1" applyAlignment="1">
      <alignment horizontal="center" vertical="center" wrapText="1"/>
      <protection/>
    </xf>
    <xf numFmtId="1" fontId="29" fillId="7" borderId="132" xfId="58" applyNumberFormat="1" applyFont="1" applyFill="1" applyBorder="1" applyAlignment="1">
      <alignment horizontal="center" vertical="center" wrapText="1"/>
      <protection/>
    </xf>
    <xf numFmtId="1" fontId="22" fillId="0" borderId="0" xfId="58" applyNumberFormat="1" applyFont="1" applyFill="1" applyAlignment="1">
      <alignment horizontal="center" vertical="center" wrapText="1"/>
      <protection/>
    </xf>
    <xf numFmtId="0" fontId="22" fillId="7" borderId="119" xfId="58" applyFont="1" applyFill="1" applyBorder="1" applyAlignment="1">
      <alignment vertical="center"/>
      <protection/>
    </xf>
    <xf numFmtId="49" fontId="26" fillId="7" borderId="87" xfId="58" applyNumberFormat="1" applyFont="1" applyFill="1" applyBorder="1" applyAlignment="1">
      <alignment horizontal="center" vertical="center" wrapText="1"/>
      <protection/>
    </xf>
    <xf numFmtId="49" fontId="26" fillId="7" borderId="104" xfId="58" applyNumberFormat="1" applyFont="1" applyFill="1" applyBorder="1" applyAlignment="1">
      <alignment horizontal="center" vertical="center" wrapText="1"/>
      <protection/>
    </xf>
    <xf numFmtId="0" fontId="22" fillId="7" borderId="107" xfId="58" applyFont="1" applyFill="1" applyBorder="1" applyAlignment="1">
      <alignment horizontal="center" vertical="center" wrapText="1"/>
      <protection/>
    </xf>
    <xf numFmtId="0" fontId="22" fillId="7" borderId="133" xfId="58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43" fillId="0" borderId="108" xfId="58" applyNumberFormat="1" applyFont="1" applyFill="1" applyBorder="1" applyAlignment="1">
      <alignment vertical="center"/>
      <protection/>
    </xf>
    <xf numFmtId="3" fontId="43" fillId="0" borderId="90" xfId="58" applyNumberFormat="1" applyFont="1" applyFill="1" applyBorder="1" applyAlignment="1">
      <alignment vertical="center"/>
      <protection/>
    </xf>
    <xf numFmtId="3" fontId="43" fillId="0" borderId="109" xfId="58" applyNumberFormat="1" applyFont="1" applyFill="1" applyBorder="1" applyAlignment="1">
      <alignment vertical="center"/>
      <protection/>
    </xf>
    <xf numFmtId="3" fontId="43" fillId="0" borderId="110" xfId="58" applyNumberFormat="1" applyFont="1" applyFill="1" applyBorder="1" applyAlignment="1">
      <alignment vertical="center"/>
      <protection/>
    </xf>
    <xf numFmtId="10" fontId="43" fillId="0" borderId="92" xfId="58" applyNumberFormat="1" applyFont="1" applyFill="1" applyBorder="1" applyAlignment="1">
      <alignment vertical="center"/>
      <protection/>
    </xf>
    <xf numFmtId="0" fontId="43" fillId="0" borderId="0" xfId="58" applyFont="1" applyFill="1" applyAlignment="1">
      <alignment vertical="center"/>
      <protection/>
    </xf>
    <xf numFmtId="0" fontId="22" fillId="0" borderId="126" xfId="58" applyFont="1" applyFill="1" applyBorder="1" applyAlignment="1">
      <alignment vertical="center"/>
      <protection/>
    </xf>
    <xf numFmtId="3" fontId="22" fillId="0" borderId="94" xfId="58" applyNumberFormat="1" applyFont="1" applyFill="1" applyBorder="1" applyAlignment="1">
      <alignment vertical="center"/>
      <protection/>
    </xf>
    <xf numFmtId="3" fontId="22" fillId="0" borderId="127" xfId="58" applyNumberFormat="1" applyFont="1" applyFill="1" applyBorder="1" applyAlignment="1">
      <alignment vertical="center"/>
      <protection/>
    </xf>
    <xf numFmtId="10" fontId="22" fillId="0" borderId="85" xfId="58" applyNumberFormat="1" applyFont="1" applyFill="1" applyBorder="1" applyAlignment="1">
      <alignment vertical="center"/>
      <protection/>
    </xf>
    <xf numFmtId="0" fontId="32" fillId="0" borderId="0" xfId="58" applyFont="1" applyFill="1" applyAlignment="1">
      <alignment vertical="center"/>
      <protection/>
    </xf>
    <xf numFmtId="0" fontId="22" fillId="0" borderId="74" xfId="58" applyFont="1" applyFill="1" applyBorder="1" applyAlignment="1">
      <alignment vertical="center"/>
      <protection/>
    </xf>
    <xf numFmtId="3" fontId="22" fillId="0" borderId="137" xfId="58" applyNumberFormat="1" applyFont="1" applyFill="1" applyBorder="1" applyAlignment="1">
      <alignment vertical="center"/>
      <protection/>
    </xf>
    <xf numFmtId="3" fontId="22" fillId="0" borderId="67" xfId="58" applyNumberFormat="1" applyFont="1" applyFill="1" applyBorder="1" applyAlignment="1">
      <alignment vertical="center"/>
      <protection/>
    </xf>
    <xf numFmtId="10" fontId="22" fillId="0" borderId="88" xfId="58" applyNumberFormat="1" applyFont="1" applyFill="1" applyBorder="1" applyAlignment="1">
      <alignment vertical="center"/>
      <protection/>
    </xf>
    <xf numFmtId="0" fontId="22" fillId="0" borderId="0" xfId="54" applyNumberFormat="1" applyFont="1" applyFill="1" applyBorder="1">
      <alignment/>
      <protection/>
    </xf>
    <xf numFmtId="0" fontId="32" fillId="19" borderId="0" xfId="54" applyNumberFormat="1" applyFont="1" applyFill="1" applyBorder="1">
      <alignment/>
      <protection/>
    </xf>
    <xf numFmtId="0" fontId="22" fillId="19" borderId="0" xfId="58" applyFont="1" applyFill="1">
      <alignment/>
      <protection/>
    </xf>
    <xf numFmtId="37" fontId="59" fillId="0" borderId="0" xfId="45" applyFont="1" applyAlignment="1">
      <alignment horizontal="left"/>
    </xf>
    <xf numFmtId="37" fontId="58" fillId="2" borderId="0" xfId="45" applyFont="1" applyFill="1" applyAlignment="1">
      <alignment horizontal="right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17" fontId="63" fillId="0" borderId="0" xfId="0" applyNumberFormat="1" applyFont="1" applyFill="1" applyAlignment="1">
      <alignment/>
    </xf>
    <xf numFmtId="0" fontId="65" fillId="0" borderId="117" xfId="0" applyFont="1" applyFill="1" applyBorder="1" applyAlignment="1">
      <alignment/>
    </xf>
    <xf numFmtId="0" fontId="66" fillId="0" borderId="117" xfId="45" applyFont="1" applyFill="1" applyBorder="1" applyAlignment="1">
      <alignment horizontal="left" indent="1"/>
    </xf>
    <xf numFmtId="0" fontId="65" fillId="2" borderId="117" xfId="0" applyFont="1" applyFill="1" applyBorder="1" applyAlignment="1">
      <alignment/>
    </xf>
    <xf numFmtId="0" fontId="66" fillId="2" borderId="117" xfId="45" applyFont="1" applyFill="1" applyBorder="1" applyAlignment="1">
      <alignment horizontal="left" indent="1"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7" fillId="0" borderId="0" xfId="45" applyFont="1" applyFill="1" applyAlignment="1">
      <alignment/>
    </xf>
    <xf numFmtId="0" fontId="61" fillId="5" borderId="106" xfId="0" applyFont="1" applyFill="1" applyBorder="1" applyAlignment="1">
      <alignment horizontal="center"/>
    </xf>
    <xf numFmtId="0" fontId="61" fillId="5" borderId="33" xfId="0" applyFont="1" applyFill="1" applyBorder="1" applyAlignment="1">
      <alignment horizontal="center"/>
    </xf>
    <xf numFmtId="0" fontId="64" fillId="5" borderId="34" xfId="0" applyFont="1" applyFill="1" applyBorder="1" applyAlignment="1">
      <alignment horizontal="center"/>
    </xf>
    <xf numFmtId="0" fontId="64" fillId="5" borderId="28" xfId="0" applyFont="1" applyFill="1" applyBorder="1" applyAlignment="1">
      <alignment horizontal="center"/>
    </xf>
    <xf numFmtId="0" fontId="63" fillId="5" borderId="84" xfId="0" applyFont="1" applyFill="1" applyBorder="1" applyAlignment="1">
      <alignment/>
    </xf>
    <xf numFmtId="0" fontId="63" fillId="5" borderId="138" xfId="0" applyFont="1" applyFill="1" applyBorder="1" applyAlignment="1">
      <alignment/>
    </xf>
    <xf numFmtId="0" fontId="62" fillId="7" borderId="106" xfId="0" applyFont="1" applyFill="1" applyBorder="1" applyAlignment="1">
      <alignment/>
    </xf>
    <xf numFmtId="0" fontId="63" fillId="7" borderId="33" xfId="0" applyFont="1" applyFill="1" applyBorder="1" applyAlignment="1">
      <alignment/>
    </xf>
    <xf numFmtId="0" fontId="63" fillId="7" borderId="28" xfId="0" applyFont="1" applyFill="1" applyBorder="1" applyAlignment="1">
      <alignment/>
    </xf>
    <xf numFmtId="0" fontId="62" fillId="7" borderId="34" xfId="0" applyFont="1" applyFill="1" applyBorder="1" applyAlignment="1">
      <alignment/>
    </xf>
    <xf numFmtId="0" fontId="62" fillId="7" borderId="84" xfId="0" applyFont="1" applyFill="1" applyBorder="1" applyAlignment="1">
      <alignment/>
    </xf>
    <xf numFmtId="0" fontId="63" fillId="7" borderId="138" xfId="0" applyFont="1" applyFill="1" applyBorder="1" applyAlignment="1">
      <alignment/>
    </xf>
    <xf numFmtId="0" fontId="68" fillId="0" borderId="0" xfId="0" applyFont="1" applyFill="1" applyAlignment="1">
      <alignment/>
    </xf>
    <xf numFmtId="0" fontId="69" fillId="7" borderId="34" xfId="0" applyFont="1" applyFill="1" applyBorder="1" applyAlignment="1">
      <alignment/>
    </xf>
    <xf numFmtId="0" fontId="60" fillId="7" borderId="34" xfId="0" applyFont="1" applyFill="1" applyBorder="1" applyAlignment="1">
      <alignment/>
    </xf>
    <xf numFmtId="0" fontId="56" fillId="7" borderId="34" xfId="0" applyFont="1" applyFill="1" applyBorder="1" applyAlignment="1">
      <alignment/>
    </xf>
    <xf numFmtId="0" fontId="70" fillId="5" borderId="34" xfId="0" applyFont="1" applyFill="1" applyBorder="1" applyAlignment="1">
      <alignment horizontal="center"/>
    </xf>
    <xf numFmtId="0" fontId="70" fillId="5" borderId="28" xfId="0" applyFont="1" applyFill="1" applyBorder="1" applyAlignment="1">
      <alignment horizont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1.1 Comportamiento pasajeros y carga MARZO 2009" xfId="53"/>
    <cellStyle name="Normal_CUADRO 1.1 DEFINITIVO" xfId="54"/>
    <cellStyle name="Normal_CUADRO 1.10 PAX NACIONALES POR AEROPUERTO JUN 2009" xfId="55"/>
    <cellStyle name="Normal_CUADRO 1.11 CARGA NACIONAL POR AEROPUERTO JUN 2009" xfId="56"/>
    <cellStyle name="Normal_CUADRO 1.12 PAX INTERNACIONALES POR AEROPUERTO JUN 2009" xfId="57"/>
    <cellStyle name="Normal_CUADRO 1.13 CARGA INTERNACIONAL POR AEROPUERTO JUN 2009" xfId="58"/>
    <cellStyle name="Normal_CUADRO 1.2. PAX NACIONAL POR EMPRESA MAR 2009" xfId="59"/>
    <cellStyle name="Normal_CUADRO 1.3. CARGA NACIONAL POR EMPRESA MAR 2009" xfId="60"/>
    <cellStyle name="Normal_CUADRO 1.4  PAX INTERNAL POR EMPRESA MAR 2005" xfId="61"/>
    <cellStyle name="Normal_CUADRO 1.6 PAX NACIONALES PRINCIPALES RUTAS MAR 2009" xfId="62"/>
    <cellStyle name="Normal_CUADRO 1.6B  PAX NALES RUTAS TRONCALES X EMPRESA MAR 2009" xfId="63"/>
    <cellStyle name="Normal_CUADRO 1.7 CARGA NACIONAL PRINCIPALES RUTAS MAR 2009" xfId="64"/>
    <cellStyle name="Normal_CUADRO 1.8 PAX INTERNACIONALES PRINCIPALES RUTAS JUN 2009" xfId="65"/>
    <cellStyle name="Normal_CUADRO 1.8B PAX INTERNACIONALES POR CONTINENTE- PAIS JUN 2009" xfId="66"/>
    <cellStyle name="Normal_CUADRO 1.8C PAX INTERNACIONALES CONTINENTE -EMPRESA ENE 2006" xfId="67"/>
    <cellStyle name="Normal_CUADRO 1.8C PAX INTERNACIONALES CONTINENTE -EMPRESA JUN 2009" xfId="68"/>
    <cellStyle name="Normal_CUADRO 1.9 CARGA INTERNACIONAL PRINCIPALES RUTAS JUN 2009" xfId="69"/>
    <cellStyle name="Normal_CUADRO 1.9B CARGA INTERNACIONAL POR CONTINENTE- PAIS JUN 2009" xfId="70"/>
    <cellStyle name="Normal_CUADRO 1.9C CARGA INTERNACIONAL CONTINENTE -EMPRESA ENE 2006" xfId="71"/>
    <cellStyle name="Normal_CUADRO 1.9C CARGA INTERNACIONAL CONTINENTE-EMPRESA JUN 2009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ítulo_CUADRO 1.10 PAX NACIONALES POR AEROPUERTO JUN 2009" xfId="82"/>
    <cellStyle name="Total" xfId="83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.1484375" style="1033" customWidth="1"/>
    <col min="2" max="2" width="19.00390625" style="1033" customWidth="1"/>
    <col min="3" max="3" width="72.00390625" style="1033" customWidth="1"/>
    <col min="4" max="16384" width="11.421875" style="1033" customWidth="1"/>
  </cols>
  <sheetData>
    <row r="1" ht="2.25" customHeight="1">
      <c r="B1" s="1032"/>
    </row>
    <row r="2" spans="2:3" ht="11.25" customHeight="1">
      <c r="B2" s="1048"/>
      <c r="C2" s="1049"/>
    </row>
    <row r="3" spans="2:3" ht="21.75" customHeight="1">
      <c r="B3" s="1055" t="s">
        <v>349</v>
      </c>
      <c r="C3" s="1050"/>
    </row>
    <row r="4" spans="2:3" ht="18" customHeight="1">
      <c r="B4" s="1056" t="s">
        <v>350</v>
      </c>
      <c r="C4" s="1050"/>
    </row>
    <row r="5" spans="2:3" ht="18" customHeight="1">
      <c r="B5" s="1057" t="s">
        <v>351</v>
      </c>
      <c r="C5" s="1050"/>
    </row>
    <row r="6" spans="2:3" ht="9" customHeight="1">
      <c r="B6" s="1051"/>
      <c r="C6" s="1050"/>
    </row>
    <row r="7" spans="2:3" ht="8.25" customHeight="1">
      <c r="B7" s="1052"/>
      <c r="C7" s="1053"/>
    </row>
    <row r="8" spans="2:5" ht="23.25">
      <c r="B8" s="1042" t="s">
        <v>308</v>
      </c>
      <c r="C8" s="1043"/>
      <c r="E8" s="1034"/>
    </row>
    <row r="9" spans="2:5" ht="21.75">
      <c r="B9" s="1058" t="s">
        <v>353</v>
      </c>
      <c r="C9" s="1059"/>
      <c r="E9" s="1034"/>
    </row>
    <row r="10" spans="2:3" ht="20.25" customHeight="1">
      <c r="B10" s="1044" t="s">
        <v>352</v>
      </c>
      <c r="C10" s="1045"/>
    </row>
    <row r="11" spans="2:3" ht="4.5" customHeight="1">
      <c r="B11" s="1046"/>
      <c r="C11" s="1047"/>
    </row>
    <row r="12" spans="2:3" ht="18" customHeight="1">
      <c r="B12" s="1037" t="s">
        <v>327</v>
      </c>
      <c r="C12" s="1038" t="s">
        <v>309</v>
      </c>
    </row>
    <row r="13" spans="2:3" ht="18" customHeight="1">
      <c r="B13" s="1035" t="s">
        <v>328</v>
      </c>
      <c r="C13" s="1036" t="s">
        <v>310</v>
      </c>
    </row>
    <row r="14" spans="2:3" ht="18" customHeight="1">
      <c r="B14" s="1037" t="s">
        <v>329</v>
      </c>
      <c r="C14" s="1038" t="s">
        <v>311</v>
      </c>
    </row>
    <row r="15" spans="2:3" ht="18" customHeight="1">
      <c r="B15" s="1035" t="s">
        <v>330</v>
      </c>
      <c r="C15" s="1036" t="s">
        <v>312</v>
      </c>
    </row>
    <row r="16" spans="2:3" ht="18" customHeight="1">
      <c r="B16" s="1037" t="s">
        <v>331</v>
      </c>
      <c r="C16" s="1038" t="s">
        <v>313</v>
      </c>
    </row>
    <row r="17" spans="2:3" ht="18" customHeight="1">
      <c r="B17" s="1035" t="s">
        <v>332</v>
      </c>
      <c r="C17" s="1036" t="s">
        <v>314</v>
      </c>
    </row>
    <row r="18" spans="2:3" ht="18" customHeight="1">
      <c r="B18" s="1037" t="s">
        <v>340</v>
      </c>
      <c r="C18" s="1038" t="s">
        <v>315</v>
      </c>
    </row>
    <row r="19" spans="2:3" ht="18" customHeight="1">
      <c r="B19" s="1035" t="s">
        <v>333</v>
      </c>
      <c r="C19" s="1036" t="s">
        <v>316</v>
      </c>
    </row>
    <row r="20" spans="2:3" ht="18" customHeight="1">
      <c r="B20" s="1037" t="s">
        <v>334</v>
      </c>
      <c r="C20" s="1038" t="s">
        <v>317</v>
      </c>
    </row>
    <row r="21" spans="2:3" ht="18" customHeight="1">
      <c r="B21" s="1035" t="s">
        <v>341</v>
      </c>
      <c r="C21" s="1036" t="s">
        <v>318</v>
      </c>
    </row>
    <row r="22" spans="2:3" ht="18" customHeight="1">
      <c r="B22" s="1037" t="s">
        <v>342</v>
      </c>
      <c r="C22" s="1038" t="s">
        <v>319</v>
      </c>
    </row>
    <row r="23" spans="2:3" ht="18" customHeight="1">
      <c r="B23" s="1035" t="s">
        <v>335</v>
      </c>
      <c r="C23" s="1036" t="s">
        <v>320</v>
      </c>
    </row>
    <row r="24" spans="2:3" ht="18" customHeight="1">
      <c r="B24" s="1037" t="s">
        <v>343</v>
      </c>
      <c r="C24" s="1038" t="s">
        <v>321</v>
      </c>
    </row>
    <row r="25" spans="2:3" ht="18" customHeight="1">
      <c r="B25" s="1035" t="s">
        <v>344</v>
      </c>
      <c r="C25" s="1036" t="s">
        <v>322</v>
      </c>
    </row>
    <row r="26" spans="2:3" ht="18" customHeight="1">
      <c r="B26" s="1037" t="s">
        <v>336</v>
      </c>
      <c r="C26" s="1038" t="s">
        <v>323</v>
      </c>
    </row>
    <row r="27" spans="2:3" ht="18" customHeight="1">
      <c r="B27" s="1035" t="s">
        <v>337</v>
      </c>
      <c r="C27" s="1036" t="s">
        <v>324</v>
      </c>
    </row>
    <row r="28" spans="2:3" ht="18" customHeight="1">
      <c r="B28" s="1037" t="s">
        <v>338</v>
      </c>
      <c r="C28" s="1038" t="s">
        <v>325</v>
      </c>
    </row>
    <row r="29" spans="2:3" ht="18" customHeight="1">
      <c r="B29" s="1035" t="s">
        <v>339</v>
      </c>
      <c r="C29" s="1036" t="s">
        <v>326</v>
      </c>
    </row>
    <row r="30" ht="6" customHeight="1"/>
    <row r="31" ht="15.75">
      <c r="B31" s="1039" t="s">
        <v>346</v>
      </c>
    </row>
    <row r="32" ht="15">
      <c r="B32" s="1054" t="s">
        <v>354</v>
      </c>
    </row>
    <row r="33" ht="14.25">
      <c r="B33" s="1040" t="s">
        <v>347</v>
      </c>
    </row>
    <row r="34" ht="12.75">
      <c r="B34" s="1041" t="s">
        <v>348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.2'!A1" display="Pasajeros Nacionales por empresa"/>
    <hyperlink ref="C14" location="'CUADRO 1.3'!A1" display="Carga nacional por empresa"/>
    <hyperlink ref="C15" location="'CUADRO 1.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="88" zoomScaleNormal="88" zoomScalePageLayoutView="0" workbookViewId="0" topLeftCell="A1">
      <selection activeCell="H1" sqref="H1:I1"/>
    </sheetView>
  </sheetViews>
  <sheetFormatPr defaultColWidth="9.140625" defaultRowHeight="12.75"/>
  <cols>
    <col min="1" max="1" width="19.57421875" style="506" customWidth="1"/>
    <col min="2" max="2" width="12.28125" style="506" customWidth="1"/>
    <col min="3" max="3" width="10.7109375" style="506" bestFit="1" customWidth="1"/>
    <col min="4" max="4" width="12.140625" style="506" customWidth="1"/>
    <col min="5" max="5" width="9.28125" style="506" customWidth="1"/>
    <col min="6" max="6" width="11.28125" style="506" customWidth="1"/>
    <col min="7" max="7" width="10.7109375" style="506" bestFit="1" customWidth="1"/>
    <col min="8" max="8" width="11.140625" style="506" customWidth="1"/>
    <col min="9" max="9" width="9.421875" style="506" bestFit="1" customWidth="1"/>
    <col min="10" max="11" width="9.140625" style="506" customWidth="1"/>
    <col min="12" max="12" width="11.8515625" style="506" customWidth="1"/>
    <col min="13" max="14" width="9.140625" style="506" customWidth="1"/>
    <col min="15" max="15" width="11.7109375" style="506" customWidth="1"/>
    <col min="16" max="16384" width="9.140625" style="506" customWidth="1"/>
  </cols>
  <sheetData>
    <row r="1" spans="8:9" ht="15.75">
      <c r="H1" s="1031" t="s">
        <v>345</v>
      </c>
      <c r="I1" s="1031"/>
    </row>
    <row r="2" ht="4.5" customHeight="1" thickBot="1"/>
    <row r="3" spans="1:9" ht="22.5" customHeight="1" thickBot="1">
      <c r="A3" s="503" t="s">
        <v>158</v>
      </c>
      <c r="B3" s="504"/>
      <c r="C3" s="504"/>
      <c r="D3" s="504"/>
      <c r="E3" s="504"/>
      <c r="F3" s="504"/>
      <c r="G3" s="504"/>
      <c r="H3" s="504"/>
      <c r="I3" s="505"/>
    </row>
    <row r="4" spans="1:9" ht="14.25" thickBot="1">
      <c r="A4" s="507" t="s">
        <v>159</v>
      </c>
      <c r="B4" s="508" t="s">
        <v>38</v>
      </c>
      <c r="C4" s="509"/>
      <c r="D4" s="509"/>
      <c r="E4" s="510"/>
      <c r="F4" s="509" t="s">
        <v>39</v>
      </c>
      <c r="G4" s="509"/>
      <c r="H4" s="509"/>
      <c r="I4" s="510"/>
    </row>
    <row r="5" spans="1:9" s="515" customFormat="1" ht="34.5" customHeight="1" thickBot="1">
      <c r="A5" s="511"/>
      <c r="B5" s="512" t="s">
        <v>40</v>
      </c>
      <c r="C5" s="513" t="s">
        <v>41</v>
      </c>
      <c r="D5" s="512" t="s">
        <v>42</v>
      </c>
      <c r="E5" s="514" t="s">
        <v>43</v>
      </c>
      <c r="F5" s="512" t="s">
        <v>44</v>
      </c>
      <c r="G5" s="513" t="s">
        <v>41</v>
      </c>
      <c r="H5" s="512" t="s">
        <v>45</v>
      </c>
      <c r="I5" s="514" t="s">
        <v>43</v>
      </c>
    </row>
    <row r="6" spans="1:9" s="522" customFormat="1" ht="16.5" customHeight="1" thickBot="1">
      <c r="A6" s="516" t="s">
        <v>3</v>
      </c>
      <c r="B6" s="517">
        <f>B7+B20+B33+B40+B49+B56</f>
        <v>487258</v>
      </c>
      <c r="C6" s="518">
        <f aca="true" t="shared" si="0" ref="C6:C48">(B6/$B$6)</f>
        <v>1</v>
      </c>
      <c r="D6" s="519">
        <f>D7+D20+D33+D40+D49+D56</f>
        <v>465489</v>
      </c>
      <c r="E6" s="520">
        <f aca="true" t="shared" si="1" ref="E6:E11">(B6/D6-1)</f>
        <v>0.0467658741667365</v>
      </c>
      <c r="F6" s="521">
        <f>F7+F20+F33+F40+F49+F56</f>
        <v>2584034</v>
      </c>
      <c r="G6" s="518">
        <f aca="true" t="shared" si="2" ref="G6:G48">(F6/$F$6)</f>
        <v>1</v>
      </c>
      <c r="H6" s="519">
        <f>H7+H20+H33+H40+H49+H56</f>
        <v>2511517</v>
      </c>
      <c r="I6" s="520">
        <f aca="true" t="shared" si="3" ref="I6:I11">(F6/H6-1)</f>
        <v>0.028873784250713852</v>
      </c>
    </row>
    <row r="7" spans="1:15" s="528" customFormat="1" ht="16.5" customHeight="1" thickTop="1">
      <c r="A7" s="523" t="s">
        <v>160</v>
      </c>
      <c r="B7" s="524">
        <f>SUM(B8:B19)</f>
        <v>201402</v>
      </c>
      <c r="C7" s="525">
        <f t="shared" si="0"/>
        <v>0.4133374926630245</v>
      </c>
      <c r="D7" s="526">
        <f>SUM(D8:D19)</f>
        <v>179624</v>
      </c>
      <c r="E7" s="527">
        <f t="shared" si="1"/>
        <v>0.12124215026945184</v>
      </c>
      <c r="F7" s="524">
        <f>SUM(F8:F19)</f>
        <v>973602</v>
      </c>
      <c r="G7" s="525">
        <f t="shared" si="2"/>
        <v>0.376776002173346</v>
      </c>
      <c r="H7" s="526">
        <f>SUM(H8:H19)</f>
        <v>892648</v>
      </c>
      <c r="I7" s="527">
        <f t="shared" si="3"/>
        <v>0.09068972316075308</v>
      </c>
      <c r="L7" s="529"/>
      <c r="M7" s="529"/>
      <c r="N7" s="529"/>
      <c r="O7" s="529"/>
    </row>
    <row r="8" spans="1:10" ht="16.5" customHeight="1">
      <c r="A8" s="530" t="s">
        <v>161</v>
      </c>
      <c r="B8" s="531">
        <v>41029</v>
      </c>
      <c r="C8" s="532">
        <f t="shared" si="0"/>
        <v>0.08420385093728579</v>
      </c>
      <c r="D8" s="533">
        <v>44375</v>
      </c>
      <c r="E8" s="534">
        <f t="shared" si="1"/>
        <v>-0.07540281690140849</v>
      </c>
      <c r="F8" s="535">
        <v>203533</v>
      </c>
      <c r="G8" s="532">
        <f t="shared" si="2"/>
        <v>0.07876560447734046</v>
      </c>
      <c r="H8" s="533">
        <v>234920</v>
      </c>
      <c r="I8" s="534">
        <f t="shared" si="3"/>
        <v>-0.13360718542482553</v>
      </c>
      <c r="J8" s="536"/>
    </row>
    <row r="9" spans="1:10" ht="16.5" customHeight="1">
      <c r="A9" s="530" t="s">
        <v>162</v>
      </c>
      <c r="B9" s="531">
        <v>24700</v>
      </c>
      <c r="C9" s="532">
        <f t="shared" si="0"/>
        <v>0.050691830611298325</v>
      </c>
      <c r="D9" s="533">
        <v>22774</v>
      </c>
      <c r="E9" s="534">
        <f t="shared" si="1"/>
        <v>0.08457012382541484</v>
      </c>
      <c r="F9" s="535">
        <v>104569</v>
      </c>
      <c r="G9" s="532">
        <f t="shared" si="2"/>
        <v>0.04046734679187658</v>
      </c>
      <c r="H9" s="533">
        <v>103291</v>
      </c>
      <c r="I9" s="534">
        <f t="shared" si="3"/>
        <v>0.012372810796681177</v>
      </c>
      <c r="J9" s="536"/>
    </row>
    <row r="10" spans="1:10" ht="16.5" customHeight="1">
      <c r="A10" s="530" t="s">
        <v>163</v>
      </c>
      <c r="B10" s="531">
        <v>16528</v>
      </c>
      <c r="C10" s="532">
        <f t="shared" si="0"/>
        <v>0.033920428192046104</v>
      </c>
      <c r="D10" s="533">
        <v>13729</v>
      </c>
      <c r="E10" s="534">
        <f t="shared" si="1"/>
        <v>0.2038750091048147</v>
      </c>
      <c r="F10" s="535">
        <v>91096</v>
      </c>
      <c r="G10" s="532">
        <f t="shared" si="2"/>
        <v>0.035253406108433555</v>
      </c>
      <c r="H10" s="533">
        <v>69444</v>
      </c>
      <c r="I10" s="534">
        <f t="shared" si="3"/>
        <v>0.311790795461091</v>
      </c>
      <c r="J10" s="536"/>
    </row>
    <row r="11" spans="1:17" ht="16.5" customHeight="1">
      <c r="A11" s="530" t="s">
        <v>164</v>
      </c>
      <c r="B11" s="531">
        <v>15840</v>
      </c>
      <c r="C11" s="532">
        <f t="shared" si="0"/>
        <v>0.03250844521793383</v>
      </c>
      <c r="D11" s="533">
        <v>14660</v>
      </c>
      <c r="E11" s="534">
        <f t="shared" si="1"/>
        <v>0.08049113233287852</v>
      </c>
      <c r="F11" s="535">
        <v>74529</v>
      </c>
      <c r="G11" s="532">
        <f t="shared" si="2"/>
        <v>0.028842112758578255</v>
      </c>
      <c r="H11" s="533">
        <v>73025</v>
      </c>
      <c r="I11" s="534">
        <f t="shared" si="3"/>
        <v>0.02059568640876419</v>
      </c>
      <c r="J11" s="536"/>
      <c r="K11" s="537"/>
      <c r="L11" s="537"/>
      <c r="M11" s="537"/>
      <c r="N11" s="537"/>
      <c r="O11" s="537"/>
      <c r="P11" s="537"/>
      <c r="Q11" s="537"/>
    </row>
    <row r="12" spans="1:17" ht="16.5" customHeight="1">
      <c r="A12" s="530" t="s">
        <v>165</v>
      </c>
      <c r="B12" s="531">
        <v>13268</v>
      </c>
      <c r="C12" s="532">
        <f t="shared" si="0"/>
        <v>0.02722992747168851</v>
      </c>
      <c r="D12" s="533">
        <v>6665</v>
      </c>
      <c r="E12" s="534">
        <f aca="true" t="shared" si="4" ref="E12:E17">(B12/D12-1)</f>
        <v>0.9906976744186047</v>
      </c>
      <c r="F12" s="535">
        <v>62974</v>
      </c>
      <c r="G12" s="532">
        <f t="shared" si="2"/>
        <v>0.02437042237060348</v>
      </c>
      <c r="H12" s="533">
        <v>38333</v>
      </c>
      <c r="I12" s="534">
        <f aca="true" t="shared" si="5" ref="I12:I17">(F12/H12-1)</f>
        <v>0.6428142853416117</v>
      </c>
      <c r="J12" s="536"/>
      <c r="K12" s="537"/>
      <c r="L12" s="537"/>
      <c r="M12" s="537"/>
      <c r="N12" s="537"/>
      <c r="O12" s="537"/>
      <c r="P12" s="537"/>
      <c r="Q12" s="537"/>
    </row>
    <row r="13" spans="1:17" ht="16.5" customHeight="1">
      <c r="A13" s="530" t="s">
        <v>166</v>
      </c>
      <c r="B13" s="531">
        <v>12776</v>
      </c>
      <c r="C13" s="532">
        <f t="shared" si="0"/>
        <v>0.026220195461131475</v>
      </c>
      <c r="D13" s="533">
        <v>6424</v>
      </c>
      <c r="E13" s="534">
        <f t="shared" si="4"/>
        <v>0.9887920298879203</v>
      </c>
      <c r="F13" s="535">
        <v>67078</v>
      </c>
      <c r="G13" s="532">
        <f t="shared" si="2"/>
        <v>0.02595863676716328</v>
      </c>
      <c r="H13" s="533">
        <v>33298</v>
      </c>
      <c r="I13" s="534">
        <f t="shared" si="5"/>
        <v>1.0144753438644964</v>
      </c>
      <c r="J13" s="536"/>
      <c r="K13" s="537"/>
      <c r="L13" s="537"/>
      <c r="M13" s="537"/>
      <c r="N13" s="537"/>
      <c r="O13" s="537"/>
      <c r="P13" s="537"/>
      <c r="Q13" s="537"/>
    </row>
    <row r="14" spans="1:10" ht="16.5" customHeight="1">
      <c r="A14" s="530" t="s">
        <v>167</v>
      </c>
      <c r="B14" s="531">
        <v>8619</v>
      </c>
      <c r="C14" s="532">
        <f t="shared" si="0"/>
        <v>0.01768878089225831</v>
      </c>
      <c r="D14" s="533">
        <v>8252</v>
      </c>
      <c r="E14" s="534">
        <f t="shared" si="4"/>
        <v>0.044474066892874475</v>
      </c>
      <c r="F14" s="535">
        <v>38512</v>
      </c>
      <c r="G14" s="532">
        <f t="shared" si="2"/>
        <v>0.01490382866479311</v>
      </c>
      <c r="H14" s="533">
        <v>40984</v>
      </c>
      <c r="I14" s="534">
        <f t="shared" si="5"/>
        <v>-0.06031622096427869</v>
      </c>
      <c r="J14" s="536"/>
    </row>
    <row r="15" spans="1:10" ht="16.5" customHeight="1">
      <c r="A15" s="530" t="s">
        <v>168</v>
      </c>
      <c r="B15" s="531">
        <v>8513</v>
      </c>
      <c r="C15" s="532">
        <f t="shared" si="0"/>
        <v>0.017471237003804967</v>
      </c>
      <c r="D15" s="533">
        <v>744</v>
      </c>
      <c r="E15" s="538" t="s">
        <v>151</v>
      </c>
      <c r="F15" s="535">
        <v>32308</v>
      </c>
      <c r="G15" s="532">
        <f t="shared" si="2"/>
        <v>0.012502931462976107</v>
      </c>
      <c r="H15" s="533">
        <v>3568</v>
      </c>
      <c r="I15" s="538" t="s">
        <v>151</v>
      </c>
      <c r="J15" s="536"/>
    </row>
    <row r="16" spans="1:10" ht="16.5" customHeight="1">
      <c r="A16" s="530" t="s">
        <v>169</v>
      </c>
      <c r="B16" s="531">
        <v>7092</v>
      </c>
      <c r="C16" s="532">
        <f t="shared" si="0"/>
        <v>0.014554917518029464</v>
      </c>
      <c r="D16" s="533">
        <v>10291</v>
      </c>
      <c r="E16" s="534">
        <f t="shared" si="4"/>
        <v>-0.31085414439801773</v>
      </c>
      <c r="F16" s="535">
        <v>36265</v>
      </c>
      <c r="G16" s="532">
        <f t="shared" si="2"/>
        <v>0.014034258063167899</v>
      </c>
      <c r="H16" s="533">
        <v>55074</v>
      </c>
      <c r="I16" s="534">
        <f t="shared" si="5"/>
        <v>-0.34152231543014855</v>
      </c>
      <c r="J16" s="536"/>
    </row>
    <row r="17" spans="1:10" ht="16.5" customHeight="1">
      <c r="A17" s="530" t="s">
        <v>170</v>
      </c>
      <c r="B17" s="531">
        <v>5960</v>
      </c>
      <c r="C17" s="532">
        <f t="shared" si="0"/>
        <v>0.012231712973414495</v>
      </c>
      <c r="D17" s="533">
        <v>6287</v>
      </c>
      <c r="E17" s="534">
        <f t="shared" si="4"/>
        <v>-0.052012088436456216</v>
      </c>
      <c r="F17" s="535">
        <v>26450</v>
      </c>
      <c r="G17" s="532">
        <f t="shared" si="2"/>
        <v>0.010235933428120528</v>
      </c>
      <c r="H17" s="533">
        <v>11608</v>
      </c>
      <c r="I17" s="534">
        <f t="shared" si="5"/>
        <v>1.2786009648518264</v>
      </c>
      <c r="J17" s="536"/>
    </row>
    <row r="18" spans="1:10" ht="16.5" customHeight="1">
      <c r="A18" s="530" t="s">
        <v>171</v>
      </c>
      <c r="B18" s="531">
        <v>4983</v>
      </c>
      <c r="C18" s="532">
        <f t="shared" si="0"/>
        <v>0.010226615058141682</v>
      </c>
      <c r="D18" s="533">
        <v>4600</v>
      </c>
      <c r="E18" s="538" t="s">
        <v>151</v>
      </c>
      <c r="F18" s="535">
        <v>27106</v>
      </c>
      <c r="G18" s="532">
        <f t="shared" si="2"/>
        <v>0.010489800056810397</v>
      </c>
      <c r="H18" s="533">
        <v>27280</v>
      </c>
      <c r="I18" s="538" t="s">
        <v>151</v>
      </c>
      <c r="J18" s="536"/>
    </row>
    <row r="19" spans="1:10" ht="16.5" customHeight="1" thickBot="1">
      <c r="A19" s="530" t="s">
        <v>147</v>
      </c>
      <c r="B19" s="531">
        <v>42094</v>
      </c>
      <c r="C19" s="532">
        <f t="shared" si="0"/>
        <v>0.08638955132599158</v>
      </c>
      <c r="D19" s="533">
        <v>40823</v>
      </c>
      <c r="E19" s="534">
        <f aca="true" t="shared" si="6" ref="E19:E32">(B19/D19-1)</f>
        <v>0.031134409524042894</v>
      </c>
      <c r="F19" s="535">
        <v>209182</v>
      </c>
      <c r="G19" s="532">
        <f t="shared" si="2"/>
        <v>0.08095172122348235</v>
      </c>
      <c r="H19" s="533">
        <v>201823</v>
      </c>
      <c r="I19" s="534">
        <f aca="true" t="shared" si="7" ref="I19:I32">(F19/H19-1)</f>
        <v>0.03646264300897317</v>
      </c>
      <c r="J19" s="536"/>
    </row>
    <row r="20" spans="1:10" ht="16.5" customHeight="1">
      <c r="A20" s="539" t="s">
        <v>172</v>
      </c>
      <c r="B20" s="540">
        <f>SUM(B21:B32)</f>
        <v>118841</v>
      </c>
      <c r="C20" s="541">
        <f t="shared" si="0"/>
        <v>0.24389748346871679</v>
      </c>
      <c r="D20" s="542">
        <f>SUM(D21:D32)</f>
        <v>116119</v>
      </c>
      <c r="E20" s="543">
        <f t="shared" si="6"/>
        <v>0.023441469526950698</v>
      </c>
      <c r="F20" s="540">
        <f>SUM(F21:F32)</f>
        <v>675500</v>
      </c>
      <c r="G20" s="544">
        <f t="shared" si="2"/>
        <v>0.26141296902440136</v>
      </c>
      <c r="H20" s="545">
        <f>SUM(H21:H32)</f>
        <v>696887</v>
      </c>
      <c r="I20" s="543">
        <f t="shared" si="7"/>
        <v>-0.030689337008726003</v>
      </c>
      <c r="J20" s="536"/>
    </row>
    <row r="21" spans="1:10" ht="16.5" customHeight="1">
      <c r="A21" s="546" t="s">
        <v>173</v>
      </c>
      <c r="B21" s="547">
        <v>22622</v>
      </c>
      <c r="C21" s="532">
        <f t="shared" si="0"/>
        <v>0.046427149477278974</v>
      </c>
      <c r="D21" s="548">
        <v>17559</v>
      </c>
      <c r="E21" s="534">
        <f t="shared" si="6"/>
        <v>0.2883421607153027</v>
      </c>
      <c r="F21" s="549">
        <v>116924</v>
      </c>
      <c r="G21" s="532">
        <f t="shared" si="2"/>
        <v>0.04524863062947314</v>
      </c>
      <c r="H21" s="548">
        <v>116963</v>
      </c>
      <c r="I21" s="550">
        <f t="shared" si="7"/>
        <v>-0.00033343877978508907</v>
      </c>
      <c r="J21" s="536"/>
    </row>
    <row r="22" spans="1:10" ht="16.5" customHeight="1">
      <c r="A22" s="546" t="s">
        <v>174</v>
      </c>
      <c r="B22" s="547">
        <v>21966</v>
      </c>
      <c r="C22" s="532">
        <f t="shared" si="0"/>
        <v>0.0450808401298696</v>
      </c>
      <c r="D22" s="548">
        <v>19925</v>
      </c>
      <c r="E22" s="534">
        <f>(B22/D22-1)</f>
        <v>0.1024341279799248</v>
      </c>
      <c r="F22" s="549">
        <v>118246</v>
      </c>
      <c r="G22" s="532">
        <f t="shared" si="2"/>
        <v>0.045760233804973155</v>
      </c>
      <c r="H22" s="548">
        <v>121181</v>
      </c>
      <c r="I22" s="550">
        <f>(F22/H22-1)</f>
        <v>-0.02421996847690644</v>
      </c>
      <c r="J22" s="536"/>
    </row>
    <row r="23" spans="1:10" ht="16.5" customHeight="1">
      <c r="A23" s="546" t="s">
        <v>175</v>
      </c>
      <c r="B23" s="547">
        <v>11905</v>
      </c>
      <c r="C23" s="532">
        <f t="shared" si="0"/>
        <v>0.024432641434312008</v>
      </c>
      <c r="D23" s="548">
        <v>13763</v>
      </c>
      <c r="E23" s="534">
        <f>(B23/D23-1)</f>
        <v>-0.13499963670711324</v>
      </c>
      <c r="F23" s="549">
        <v>66912</v>
      </c>
      <c r="G23" s="532">
        <f t="shared" si="2"/>
        <v>0.025894396126366757</v>
      </c>
      <c r="H23" s="548">
        <v>79798</v>
      </c>
      <c r="I23" s="550">
        <f>(F23/H23-1)</f>
        <v>-0.16148274392841921</v>
      </c>
      <c r="J23" s="536"/>
    </row>
    <row r="24" spans="1:10" ht="16.5" customHeight="1">
      <c r="A24" s="546" t="s">
        <v>176</v>
      </c>
      <c r="B24" s="547">
        <v>7509</v>
      </c>
      <c r="C24" s="532">
        <f t="shared" si="0"/>
        <v>0.015410726966001584</v>
      </c>
      <c r="D24" s="548">
        <v>8012</v>
      </c>
      <c r="E24" s="534">
        <f>(B24/D24-1)</f>
        <v>-0.06278082875686475</v>
      </c>
      <c r="F24" s="549">
        <v>35174</v>
      </c>
      <c r="G24" s="532">
        <f t="shared" si="2"/>
        <v>0.013612049996246179</v>
      </c>
      <c r="H24" s="548">
        <v>41495</v>
      </c>
      <c r="I24" s="550">
        <f>(F24/H24-1)</f>
        <v>-0.15233160621761654</v>
      </c>
      <c r="J24" s="536"/>
    </row>
    <row r="25" spans="1:10" ht="16.5" customHeight="1">
      <c r="A25" s="546" t="s">
        <v>177</v>
      </c>
      <c r="B25" s="547">
        <v>6886</v>
      </c>
      <c r="C25" s="532">
        <f t="shared" si="0"/>
        <v>0.014132143546129567</v>
      </c>
      <c r="D25" s="548">
        <v>10477</v>
      </c>
      <c r="E25" s="534">
        <f>(B25/D25-1)</f>
        <v>-0.34275078743915244</v>
      </c>
      <c r="F25" s="549">
        <v>44366</v>
      </c>
      <c r="G25" s="532">
        <f t="shared" si="2"/>
        <v>0.01716927873240058</v>
      </c>
      <c r="H25" s="548">
        <v>55928</v>
      </c>
      <c r="I25" s="550">
        <f>(F25/H25-1)</f>
        <v>-0.2067300815334001</v>
      </c>
      <c r="J25" s="536"/>
    </row>
    <row r="26" spans="1:10" ht="16.5" customHeight="1">
      <c r="A26" s="546" t="s">
        <v>178</v>
      </c>
      <c r="B26" s="547">
        <v>5775</v>
      </c>
      <c r="C26" s="532">
        <f t="shared" si="0"/>
        <v>0.011852037319038373</v>
      </c>
      <c r="D26" s="548">
        <v>6317</v>
      </c>
      <c r="E26" s="534">
        <f>(B26/D26-1)</f>
        <v>-0.08580022162418866</v>
      </c>
      <c r="F26" s="549">
        <v>36890</v>
      </c>
      <c r="G26" s="532">
        <f t="shared" si="2"/>
        <v>0.014276127945684926</v>
      </c>
      <c r="H26" s="548">
        <v>39049</v>
      </c>
      <c r="I26" s="550">
        <f>(F26/H26-1)</f>
        <v>-0.05528950805398347</v>
      </c>
      <c r="J26" s="536"/>
    </row>
    <row r="27" spans="1:10" ht="16.5" customHeight="1">
      <c r="A27" s="546" t="s">
        <v>179</v>
      </c>
      <c r="B27" s="547">
        <v>3771</v>
      </c>
      <c r="C27" s="532">
        <f t="shared" si="0"/>
        <v>0.007739226446769473</v>
      </c>
      <c r="D27" s="548">
        <v>2452</v>
      </c>
      <c r="E27" s="534">
        <f t="shared" si="6"/>
        <v>0.5379282218597063</v>
      </c>
      <c r="F27" s="549">
        <v>22317</v>
      </c>
      <c r="G27" s="532">
        <f t="shared" si="2"/>
        <v>0.00863649626901194</v>
      </c>
      <c r="H27" s="548">
        <v>9375</v>
      </c>
      <c r="I27" s="550">
        <f t="shared" si="7"/>
        <v>1.38048</v>
      </c>
      <c r="J27" s="536"/>
    </row>
    <row r="28" spans="1:10" ht="16.5" customHeight="1">
      <c r="A28" s="546" t="s">
        <v>180</v>
      </c>
      <c r="B28" s="547">
        <v>3513</v>
      </c>
      <c r="C28" s="532">
        <f t="shared" si="0"/>
        <v>0.0072097328314773695</v>
      </c>
      <c r="D28" s="548">
        <v>2177</v>
      </c>
      <c r="E28" s="534">
        <f>(B28/D28-1)</f>
        <v>0.6136885622416168</v>
      </c>
      <c r="F28" s="549">
        <v>16436</v>
      </c>
      <c r="G28" s="532">
        <f t="shared" si="2"/>
        <v>0.006360597422479735</v>
      </c>
      <c r="H28" s="548">
        <v>12352</v>
      </c>
      <c r="I28" s="550">
        <f>(F28/H28-1)</f>
        <v>0.3306347150259068</v>
      </c>
      <c r="J28" s="536"/>
    </row>
    <row r="29" spans="1:10" ht="16.5" customHeight="1">
      <c r="A29" s="546" t="s">
        <v>181</v>
      </c>
      <c r="B29" s="547">
        <v>3302</v>
      </c>
      <c r="C29" s="532">
        <f t="shared" si="0"/>
        <v>0.0067766973554051445</v>
      </c>
      <c r="D29" s="548">
        <v>2711</v>
      </c>
      <c r="E29" s="534">
        <f>(B29/D29-1)</f>
        <v>0.21800073773515316</v>
      </c>
      <c r="F29" s="549">
        <v>18564</v>
      </c>
      <c r="G29" s="532">
        <f t="shared" si="2"/>
        <v>0.007184115998473704</v>
      </c>
      <c r="H29" s="548">
        <v>15071</v>
      </c>
      <c r="I29" s="550">
        <f>(F29/H29-1)</f>
        <v>0.23176962378077093</v>
      </c>
      <c r="J29" s="536"/>
    </row>
    <row r="30" spans="1:10" ht="16.5" customHeight="1">
      <c r="A30" s="546" t="s">
        <v>182</v>
      </c>
      <c r="B30" s="547">
        <v>3014</v>
      </c>
      <c r="C30" s="532">
        <f t="shared" si="0"/>
        <v>0.0061856347150790756</v>
      </c>
      <c r="D30" s="548">
        <v>2932</v>
      </c>
      <c r="E30" s="534">
        <f t="shared" si="6"/>
        <v>0.027967257844474736</v>
      </c>
      <c r="F30" s="549">
        <v>17862</v>
      </c>
      <c r="G30" s="532">
        <f t="shared" si="2"/>
        <v>0.006912447746430581</v>
      </c>
      <c r="H30" s="548">
        <v>18342</v>
      </c>
      <c r="I30" s="550">
        <f t="shared" si="7"/>
        <v>-0.026169447170428572</v>
      </c>
      <c r="J30" s="536"/>
    </row>
    <row r="31" spans="1:10" ht="16.5" customHeight="1">
      <c r="A31" s="546" t="s">
        <v>183</v>
      </c>
      <c r="B31" s="547">
        <v>1307</v>
      </c>
      <c r="C31" s="532">
        <f t="shared" si="0"/>
        <v>0.0026823571906464338</v>
      </c>
      <c r="D31" s="548">
        <v>1384</v>
      </c>
      <c r="E31" s="534">
        <f t="shared" si="6"/>
        <v>-0.05563583815028905</v>
      </c>
      <c r="F31" s="549">
        <v>7167</v>
      </c>
      <c r="G31" s="532">
        <f t="shared" si="2"/>
        <v>0.002773570316799237</v>
      </c>
      <c r="H31" s="548">
        <v>7977</v>
      </c>
      <c r="I31" s="550">
        <f t="shared" si="7"/>
        <v>-0.10154193305754045</v>
      </c>
      <c r="J31" s="536"/>
    </row>
    <row r="32" spans="1:10" ht="16.5" customHeight="1" thickBot="1">
      <c r="A32" s="546" t="s">
        <v>147</v>
      </c>
      <c r="B32" s="547">
        <v>27271</v>
      </c>
      <c r="C32" s="532">
        <f t="shared" si="0"/>
        <v>0.05596829605670918</v>
      </c>
      <c r="D32" s="548">
        <v>28410</v>
      </c>
      <c r="E32" s="534">
        <f t="shared" si="6"/>
        <v>-0.04009151707145375</v>
      </c>
      <c r="F32" s="549">
        <v>174642</v>
      </c>
      <c r="G32" s="532">
        <f t="shared" si="2"/>
        <v>0.06758502403606144</v>
      </c>
      <c r="H32" s="548">
        <v>179356</v>
      </c>
      <c r="I32" s="550">
        <f t="shared" si="7"/>
        <v>-0.026282923347978326</v>
      </c>
      <c r="J32" s="536"/>
    </row>
    <row r="33" spans="1:10" ht="16.5" customHeight="1">
      <c r="A33" s="539" t="s">
        <v>184</v>
      </c>
      <c r="B33" s="540">
        <f>SUM(B34:B39)</f>
        <v>72656</v>
      </c>
      <c r="C33" s="544">
        <f t="shared" si="0"/>
        <v>0.14911196942892677</v>
      </c>
      <c r="D33" s="551">
        <f>SUM(D34:D39)</f>
        <v>66760</v>
      </c>
      <c r="E33" s="543">
        <f aca="true" t="shared" si="8" ref="E33:E48">(B33/D33-1)</f>
        <v>0.0883163571000598</v>
      </c>
      <c r="F33" s="545">
        <f>SUM(F34:F39)</f>
        <v>376383</v>
      </c>
      <c r="G33" s="544">
        <f t="shared" si="2"/>
        <v>0.1456571391862491</v>
      </c>
      <c r="H33" s="551">
        <f>SUM(H34:H39)</f>
        <v>355807</v>
      </c>
      <c r="I33" s="543">
        <f aca="true" t="shared" si="9" ref="I33:I48">(F33/H33-1)</f>
        <v>0.05782910398052876</v>
      </c>
      <c r="J33" s="536"/>
    </row>
    <row r="34" spans="1:10" ht="16.5" customHeight="1">
      <c r="A34" s="530" t="s">
        <v>185</v>
      </c>
      <c r="B34" s="531">
        <v>38899</v>
      </c>
      <c r="C34" s="532">
        <f t="shared" si="0"/>
        <v>0.07983245015987424</v>
      </c>
      <c r="D34" s="533">
        <v>33574</v>
      </c>
      <c r="E34" s="534">
        <f t="shared" si="8"/>
        <v>0.1586048728182523</v>
      </c>
      <c r="F34" s="535">
        <v>177551</v>
      </c>
      <c r="G34" s="532">
        <f t="shared" si="2"/>
        <v>0.06871078321724869</v>
      </c>
      <c r="H34" s="533">
        <v>172119</v>
      </c>
      <c r="I34" s="534">
        <f t="shared" si="9"/>
        <v>0.03155956053660547</v>
      </c>
      <c r="J34" s="536"/>
    </row>
    <row r="35" spans="1:10" ht="16.5" customHeight="1">
      <c r="A35" s="530" t="s">
        <v>186</v>
      </c>
      <c r="B35" s="531">
        <v>14461</v>
      </c>
      <c r="C35" s="532">
        <f t="shared" si="0"/>
        <v>0.029678322367205873</v>
      </c>
      <c r="D35" s="533">
        <v>15272</v>
      </c>
      <c r="E35" s="534">
        <f>(B35/D35-1)</f>
        <v>-0.05310371922472501</v>
      </c>
      <c r="F35" s="535">
        <v>80277</v>
      </c>
      <c r="G35" s="532">
        <f t="shared" si="2"/>
        <v>0.031066541694110834</v>
      </c>
      <c r="H35" s="533">
        <v>85706</v>
      </c>
      <c r="I35" s="534">
        <f>(F35/H35-1)</f>
        <v>-0.06334445663080768</v>
      </c>
      <c r="J35" s="536"/>
    </row>
    <row r="36" spans="1:10" ht="16.5" customHeight="1">
      <c r="A36" s="530" t="s">
        <v>187</v>
      </c>
      <c r="B36" s="531">
        <v>6902</v>
      </c>
      <c r="C36" s="532">
        <f t="shared" si="0"/>
        <v>0.014164980359481015</v>
      </c>
      <c r="D36" s="533">
        <v>5027</v>
      </c>
      <c r="E36" s="534">
        <f>(B36/D36-1)</f>
        <v>0.37298587626815194</v>
      </c>
      <c r="F36" s="535">
        <v>39188</v>
      </c>
      <c r="G36" s="532">
        <f t="shared" si="2"/>
        <v>0.015165435129723525</v>
      </c>
      <c r="H36" s="533">
        <v>33045</v>
      </c>
      <c r="I36" s="534">
        <f>(F36/H36-1)</f>
        <v>0.18589801785444093</v>
      </c>
      <c r="J36" s="536"/>
    </row>
    <row r="37" spans="1:10" ht="16.5" customHeight="1">
      <c r="A37" s="530" t="s">
        <v>188</v>
      </c>
      <c r="B37" s="531">
        <v>2225</v>
      </c>
      <c r="C37" s="532">
        <f t="shared" si="0"/>
        <v>0.0045663693566857805</v>
      </c>
      <c r="D37" s="533">
        <v>1635</v>
      </c>
      <c r="E37" s="534">
        <f>(B37/D37-1)</f>
        <v>0.36085626911314983</v>
      </c>
      <c r="F37" s="535">
        <v>12503</v>
      </c>
      <c r="G37" s="532">
        <f t="shared" si="2"/>
        <v>0.004838558625776596</v>
      </c>
      <c r="H37" s="533">
        <v>9205</v>
      </c>
      <c r="I37" s="534">
        <f>(F37/H37-1)</f>
        <v>0.3582835415535035</v>
      </c>
      <c r="J37" s="536"/>
    </row>
    <row r="38" spans="1:10" ht="16.5" customHeight="1">
      <c r="A38" s="530" t="s">
        <v>189</v>
      </c>
      <c r="B38" s="531">
        <v>2202</v>
      </c>
      <c r="C38" s="532">
        <f t="shared" si="0"/>
        <v>0.004519166437493074</v>
      </c>
      <c r="D38" s="533">
        <v>1578</v>
      </c>
      <c r="E38" s="534">
        <f>(B38/D38-1)</f>
        <v>0.3954372623574145</v>
      </c>
      <c r="F38" s="535">
        <v>11990</v>
      </c>
      <c r="G38" s="532">
        <f t="shared" si="2"/>
        <v>0.0046400318262066215</v>
      </c>
      <c r="H38" s="533">
        <v>7872</v>
      </c>
      <c r="I38" s="534">
        <f>(F38/H38-1)</f>
        <v>0.5231199186991871</v>
      </c>
      <c r="J38" s="536"/>
    </row>
    <row r="39" spans="1:10" ht="16.5" customHeight="1" thickBot="1">
      <c r="A39" s="530" t="s">
        <v>147</v>
      </c>
      <c r="B39" s="531">
        <v>7967</v>
      </c>
      <c r="C39" s="532">
        <f t="shared" si="0"/>
        <v>0.016350680748186793</v>
      </c>
      <c r="D39" s="533">
        <v>9674</v>
      </c>
      <c r="E39" s="534">
        <f>(B39/D39-1)</f>
        <v>-0.1764523464957618</v>
      </c>
      <c r="F39" s="535">
        <v>54874</v>
      </c>
      <c r="G39" s="532">
        <f t="shared" si="2"/>
        <v>0.02123578869318283</v>
      </c>
      <c r="H39" s="533">
        <v>47860</v>
      </c>
      <c r="I39" s="534">
        <f>(F39/H39-1)</f>
        <v>0.14655244463017136</v>
      </c>
      <c r="J39" s="536"/>
    </row>
    <row r="40" spans="1:10" ht="16.5" customHeight="1">
      <c r="A40" s="539" t="s">
        <v>190</v>
      </c>
      <c r="B40" s="540">
        <f>SUM(B41:B48)</f>
        <v>82615</v>
      </c>
      <c r="C40" s="544">
        <f t="shared" si="0"/>
        <v>0.1695508334393689</v>
      </c>
      <c r="D40" s="551">
        <f>SUM(D41:D48)</f>
        <v>92516</v>
      </c>
      <c r="E40" s="543">
        <f t="shared" si="8"/>
        <v>-0.10701932638678713</v>
      </c>
      <c r="F40" s="545">
        <f>SUM(F41:F48)</f>
        <v>494842</v>
      </c>
      <c r="G40" s="544">
        <f t="shared" si="2"/>
        <v>0.19149980224718405</v>
      </c>
      <c r="H40" s="551">
        <f>SUM(H41:H48)</f>
        <v>504172</v>
      </c>
      <c r="I40" s="543">
        <f t="shared" si="9"/>
        <v>-0.018505589362360464</v>
      </c>
      <c r="J40" s="536"/>
    </row>
    <row r="41" spans="1:10" ht="16.5" customHeight="1">
      <c r="A41" s="530" t="s">
        <v>191</v>
      </c>
      <c r="B41" s="531">
        <v>21448</v>
      </c>
      <c r="C41" s="532">
        <f t="shared" si="0"/>
        <v>0.044017748297616455</v>
      </c>
      <c r="D41" s="533">
        <v>24854</v>
      </c>
      <c r="E41" s="534">
        <f t="shared" si="8"/>
        <v>-0.13704031544218231</v>
      </c>
      <c r="F41" s="535">
        <v>124264</v>
      </c>
      <c r="G41" s="532">
        <f t="shared" si="2"/>
        <v>0.04808915052975309</v>
      </c>
      <c r="H41" s="533">
        <v>140681</v>
      </c>
      <c r="I41" s="534">
        <f t="shared" si="9"/>
        <v>-0.11669663991583801</v>
      </c>
      <c r="J41" s="536"/>
    </row>
    <row r="42" spans="1:10" ht="16.5" customHeight="1">
      <c r="A42" s="530" t="s">
        <v>192</v>
      </c>
      <c r="B42" s="531">
        <v>11496</v>
      </c>
      <c r="C42" s="532">
        <f t="shared" si="0"/>
        <v>0.02359325039301561</v>
      </c>
      <c r="D42" s="533">
        <v>13109</v>
      </c>
      <c r="E42" s="534">
        <f t="shared" si="8"/>
        <v>-0.12304523609733775</v>
      </c>
      <c r="F42" s="535">
        <v>69966</v>
      </c>
      <c r="G42" s="532">
        <f t="shared" si="2"/>
        <v>0.027076269120297952</v>
      </c>
      <c r="H42" s="533">
        <v>54847</v>
      </c>
      <c r="I42" s="534">
        <f t="shared" si="9"/>
        <v>0.2756577388006636</v>
      </c>
      <c r="J42" s="536"/>
    </row>
    <row r="43" spans="1:10" ht="16.5" customHeight="1">
      <c r="A43" s="530" t="s">
        <v>193</v>
      </c>
      <c r="B43" s="531">
        <v>9724</v>
      </c>
      <c r="C43" s="532">
        <f t="shared" si="0"/>
        <v>0.01995657331434271</v>
      </c>
      <c r="D43" s="533">
        <v>7247</v>
      </c>
      <c r="E43" s="534">
        <f>(B43/D43-1)</f>
        <v>0.3417966054919277</v>
      </c>
      <c r="F43" s="535">
        <v>55441</v>
      </c>
      <c r="G43" s="532">
        <f t="shared" si="2"/>
        <v>0.021455213050602277</v>
      </c>
      <c r="H43" s="533">
        <v>40913</v>
      </c>
      <c r="I43" s="534">
        <f>(F43/H43-1)</f>
        <v>0.3550949575929412</v>
      </c>
      <c r="J43" s="536"/>
    </row>
    <row r="44" spans="1:10" ht="16.5" customHeight="1">
      <c r="A44" s="530" t="s">
        <v>194</v>
      </c>
      <c r="B44" s="531">
        <v>9434</v>
      </c>
      <c r="C44" s="532">
        <f t="shared" si="0"/>
        <v>0.01936140607234771</v>
      </c>
      <c r="D44" s="533">
        <v>15731</v>
      </c>
      <c r="E44" s="534">
        <f t="shared" si="8"/>
        <v>-0.40029241624817236</v>
      </c>
      <c r="F44" s="535">
        <v>63081</v>
      </c>
      <c r="G44" s="532">
        <f t="shared" si="2"/>
        <v>0.0244118304944904</v>
      </c>
      <c r="H44" s="533">
        <v>80417</v>
      </c>
      <c r="I44" s="534">
        <f t="shared" si="9"/>
        <v>-0.2155763084919855</v>
      </c>
      <c r="J44" s="536"/>
    </row>
    <row r="45" spans="1:10" ht="16.5" customHeight="1">
      <c r="A45" s="530" t="s">
        <v>195</v>
      </c>
      <c r="B45" s="531">
        <v>4866</v>
      </c>
      <c r="C45" s="532">
        <f t="shared" si="0"/>
        <v>0.009986495860509217</v>
      </c>
      <c r="D45" s="533">
        <v>4308</v>
      </c>
      <c r="E45" s="534">
        <f>(B45/D45-1)</f>
        <v>0.12952646239554322</v>
      </c>
      <c r="F45" s="535">
        <v>26499</v>
      </c>
      <c r="G45" s="532">
        <f t="shared" si="2"/>
        <v>0.010254896026909863</v>
      </c>
      <c r="H45" s="533">
        <v>29701</v>
      </c>
      <c r="I45" s="534">
        <f>(F45/H45-1)</f>
        <v>-0.10780781791858862</v>
      </c>
      <c r="J45" s="536"/>
    </row>
    <row r="46" spans="1:10" ht="16.5" customHeight="1">
      <c r="A46" s="530" t="s">
        <v>196</v>
      </c>
      <c r="B46" s="531">
        <v>3175</v>
      </c>
      <c r="C46" s="532">
        <f t="shared" si="0"/>
        <v>0.0065160551494280235</v>
      </c>
      <c r="D46" s="533">
        <v>3261</v>
      </c>
      <c r="E46" s="534">
        <f t="shared" si="8"/>
        <v>-0.026372278442195696</v>
      </c>
      <c r="F46" s="535">
        <v>18405</v>
      </c>
      <c r="G46" s="532">
        <f t="shared" si="2"/>
        <v>0.007122584300361373</v>
      </c>
      <c r="H46" s="533">
        <v>18641</v>
      </c>
      <c r="I46" s="534">
        <f t="shared" si="9"/>
        <v>-0.012660265007242155</v>
      </c>
      <c r="J46" s="536"/>
    </row>
    <row r="47" spans="1:10" ht="16.5" customHeight="1">
      <c r="A47" s="530" t="s">
        <v>197</v>
      </c>
      <c r="B47" s="531">
        <v>1721</v>
      </c>
      <c r="C47" s="532">
        <f t="shared" si="0"/>
        <v>0.003532009736115159</v>
      </c>
      <c r="D47" s="533">
        <v>1961</v>
      </c>
      <c r="E47" s="534">
        <f t="shared" si="8"/>
        <v>-0.12238653748087713</v>
      </c>
      <c r="F47" s="535">
        <v>10742</v>
      </c>
      <c r="G47" s="532">
        <f t="shared" si="2"/>
        <v>0.004157066044796624</v>
      </c>
      <c r="H47" s="533">
        <v>7654</v>
      </c>
      <c r="I47" s="534">
        <f t="shared" si="9"/>
        <v>0.4034491769009667</v>
      </c>
      <c r="J47" s="536"/>
    </row>
    <row r="48" spans="1:10" ht="16.5" customHeight="1" thickBot="1">
      <c r="A48" s="530" t="s">
        <v>147</v>
      </c>
      <c r="B48" s="531">
        <v>20751</v>
      </c>
      <c r="C48" s="532">
        <f t="shared" si="0"/>
        <v>0.04258729461599399</v>
      </c>
      <c r="D48" s="533">
        <v>22045</v>
      </c>
      <c r="E48" s="534">
        <f t="shared" si="8"/>
        <v>-0.05869811748695852</v>
      </c>
      <c r="F48" s="535">
        <v>126444</v>
      </c>
      <c r="G48" s="532">
        <f t="shared" si="2"/>
        <v>0.04893279267997248</v>
      </c>
      <c r="H48" s="533">
        <v>131318</v>
      </c>
      <c r="I48" s="534">
        <f t="shared" si="9"/>
        <v>-0.03711600846799368</v>
      </c>
      <c r="J48" s="536"/>
    </row>
    <row r="49" spans="1:10" ht="16.5" customHeight="1">
      <c r="A49" s="539" t="s">
        <v>198</v>
      </c>
      <c r="B49" s="540">
        <f>SUM(B50:B55)</f>
        <v>10879</v>
      </c>
      <c r="C49" s="544">
        <f aca="true" t="shared" si="10" ref="C49:C56">(B49/$B$6)</f>
        <v>0.022326980778150384</v>
      </c>
      <c r="D49" s="551">
        <f>SUM(D50:D55)</f>
        <v>9845</v>
      </c>
      <c r="E49" s="543">
        <f aca="true" t="shared" si="11" ref="E49:E56">(B49/D49-1)</f>
        <v>0.10502793296089385</v>
      </c>
      <c r="F49" s="545">
        <f>SUM(F50:F55)</f>
        <v>58133</v>
      </c>
      <c r="G49" s="544">
        <f aca="true" t="shared" si="12" ref="G49:G56">(F49/$F$6)</f>
        <v>0.022496995008579608</v>
      </c>
      <c r="H49" s="551">
        <f>SUM(H50:H55)</f>
        <v>58623</v>
      </c>
      <c r="I49" s="543">
        <f aca="true" t="shared" si="13" ref="I49:I56">(F49/H49-1)</f>
        <v>-0.008358494106408765</v>
      </c>
      <c r="J49" s="536"/>
    </row>
    <row r="50" spans="1:10" ht="16.5" customHeight="1">
      <c r="A50" s="530" t="s">
        <v>199</v>
      </c>
      <c r="B50" s="531">
        <v>2485</v>
      </c>
      <c r="C50" s="532">
        <f t="shared" si="10"/>
        <v>0.005099967573646815</v>
      </c>
      <c r="D50" s="533">
        <v>1855</v>
      </c>
      <c r="E50" s="534">
        <f t="shared" si="11"/>
        <v>0.3396226415094339</v>
      </c>
      <c r="F50" s="535">
        <v>11681</v>
      </c>
      <c r="G50" s="532">
        <f t="shared" si="12"/>
        <v>0.004520451356290204</v>
      </c>
      <c r="H50" s="533">
        <v>10554</v>
      </c>
      <c r="I50" s="534">
        <f t="shared" si="13"/>
        <v>0.10678415766534011</v>
      </c>
      <c r="J50" s="536"/>
    </row>
    <row r="51" spans="1:10" ht="16.5" customHeight="1">
      <c r="A51" s="530" t="s">
        <v>200</v>
      </c>
      <c r="B51" s="531">
        <v>2118</v>
      </c>
      <c r="C51" s="532">
        <f t="shared" si="10"/>
        <v>0.00434677316739797</v>
      </c>
      <c r="D51" s="533">
        <v>2125</v>
      </c>
      <c r="E51" s="534">
        <f>(B51/D51-1)</f>
        <v>-0.0032941176470587807</v>
      </c>
      <c r="F51" s="535">
        <v>11535</v>
      </c>
      <c r="G51" s="532">
        <f t="shared" si="12"/>
        <v>0.004463950551734226</v>
      </c>
      <c r="H51" s="533">
        <v>13396</v>
      </c>
      <c r="I51" s="534">
        <f>(F51/H51-1)</f>
        <v>-0.13892206628844428</v>
      </c>
      <c r="J51" s="536"/>
    </row>
    <row r="52" spans="1:10" ht="16.5" customHeight="1">
      <c r="A52" s="530" t="s">
        <v>201</v>
      </c>
      <c r="B52" s="531">
        <v>1409</v>
      </c>
      <c r="C52" s="532">
        <f t="shared" si="10"/>
        <v>0.0028916918757619166</v>
      </c>
      <c r="D52" s="533">
        <v>1463</v>
      </c>
      <c r="E52" s="534">
        <f>(B52/D52-1)</f>
        <v>-0.03691045796308956</v>
      </c>
      <c r="F52" s="535">
        <v>8687</v>
      </c>
      <c r="G52" s="532">
        <f t="shared" si="12"/>
        <v>0.0033617978710806435</v>
      </c>
      <c r="H52" s="533">
        <v>8600</v>
      </c>
      <c r="I52" s="534">
        <f>(F52/H52-1)</f>
        <v>0.010116279069767531</v>
      </c>
      <c r="J52" s="536"/>
    </row>
    <row r="53" spans="1:10" ht="16.5" customHeight="1">
      <c r="A53" s="530" t="s">
        <v>202</v>
      </c>
      <c r="B53" s="531">
        <v>1002</v>
      </c>
      <c r="C53" s="532">
        <f t="shared" si="10"/>
        <v>0.0020564054361344505</v>
      </c>
      <c r="D53" s="533">
        <v>913</v>
      </c>
      <c r="E53" s="534">
        <f t="shared" si="11"/>
        <v>0.09748083242059136</v>
      </c>
      <c r="F53" s="535">
        <v>3750</v>
      </c>
      <c r="G53" s="532">
        <f t="shared" si="12"/>
        <v>0.0014512192951021542</v>
      </c>
      <c r="H53" s="533">
        <v>3668</v>
      </c>
      <c r="I53" s="534">
        <f t="shared" si="13"/>
        <v>0.02235550708833145</v>
      </c>
      <c r="J53" s="536"/>
    </row>
    <row r="54" spans="1:10" ht="16.5" customHeight="1">
      <c r="A54" s="530" t="s">
        <v>203</v>
      </c>
      <c r="B54" s="531">
        <v>589</v>
      </c>
      <c r="C54" s="532">
        <f>(B54/$B$6)</f>
        <v>0.0012088051915001908</v>
      </c>
      <c r="D54" s="533">
        <v>535</v>
      </c>
      <c r="E54" s="534">
        <f>(B54/D54-1)</f>
        <v>0.10093457943925244</v>
      </c>
      <c r="F54" s="535">
        <v>2818</v>
      </c>
      <c r="G54" s="532">
        <f>(F54/$F$6)</f>
        <v>0.0010905429262927655</v>
      </c>
      <c r="H54" s="533">
        <v>3088</v>
      </c>
      <c r="I54" s="534">
        <f>(F54/H54-1)</f>
        <v>-0.08743523316062174</v>
      </c>
      <c r="J54" s="536"/>
    </row>
    <row r="55" spans="1:10" ht="16.5" customHeight="1" thickBot="1">
      <c r="A55" s="530" t="s">
        <v>147</v>
      </c>
      <c r="B55" s="531">
        <v>3276</v>
      </c>
      <c r="C55" s="532">
        <f t="shared" si="10"/>
        <v>0.006723337533709042</v>
      </c>
      <c r="D55" s="533">
        <v>2954</v>
      </c>
      <c r="E55" s="534">
        <f t="shared" si="11"/>
        <v>0.1090047393364928</v>
      </c>
      <c r="F55" s="535">
        <v>19662</v>
      </c>
      <c r="G55" s="532">
        <f t="shared" si="12"/>
        <v>0.007609033008079615</v>
      </c>
      <c r="H55" s="533">
        <v>19317</v>
      </c>
      <c r="I55" s="534">
        <f t="shared" si="13"/>
        <v>0.017859916136045983</v>
      </c>
      <c r="J55" s="536"/>
    </row>
    <row r="56" spans="1:10" ht="16.5" customHeight="1" thickBot="1">
      <c r="A56" s="552" t="s">
        <v>204</v>
      </c>
      <c r="B56" s="553">
        <v>865</v>
      </c>
      <c r="C56" s="554">
        <f t="shared" si="10"/>
        <v>0.0017752402218126741</v>
      </c>
      <c r="D56" s="555">
        <v>625</v>
      </c>
      <c r="E56" s="556">
        <f t="shared" si="11"/>
        <v>0.3839999999999999</v>
      </c>
      <c r="F56" s="553">
        <v>5574</v>
      </c>
      <c r="G56" s="554">
        <f t="shared" si="12"/>
        <v>0.002157092360239842</v>
      </c>
      <c r="H56" s="555">
        <v>3380</v>
      </c>
      <c r="I56" s="556">
        <f t="shared" si="13"/>
        <v>0.649112426035503</v>
      </c>
      <c r="J56" s="536"/>
    </row>
    <row r="57" ht="14.25">
      <c r="A57" s="218" t="s">
        <v>205</v>
      </c>
    </row>
    <row r="58" ht="14.25">
      <c r="A58" s="218"/>
    </row>
  </sheetData>
  <sheetProtection/>
  <mergeCells count="5">
    <mergeCell ref="H1:I1"/>
    <mergeCell ref="B4:E4"/>
    <mergeCell ref="F4:I4"/>
    <mergeCell ref="A4:A5"/>
    <mergeCell ref="A3:I3"/>
  </mergeCells>
  <conditionalFormatting sqref="I57:I65536 E57:E65536 C1:C65536 G1:G65536 I3:I5 E3:E5">
    <cfRule type="cellIs" priority="1" dxfId="0" operator="lessThan" stopIfTrue="1">
      <formula>0</formula>
    </cfRule>
  </conditionalFormatting>
  <conditionalFormatting sqref="E6:E56 I6:I5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85" zoomScaleNormal="85" zoomScalePageLayoutView="0" workbookViewId="0" topLeftCell="C1">
      <selection activeCell="O1" sqref="O1"/>
    </sheetView>
  </sheetViews>
  <sheetFormatPr defaultColWidth="9.140625" defaultRowHeight="12.75"/>
  <cols>
    <col min="1" max="1" width="20.7109375" style="560" customWidth="1"/>
    <col min="2" max="4" width="9.7109375" style="560" bestFit="1" customWidth="1"/>
    <col min="5" max="5" width="10.7109375" style="560" bestFit="1" customWidth="1"/>
    <col min="6" max="8" width="9.7109375" style="560" bestFit="1" customWidth="1"/>
    <col min="9" max="9" width="9.421875" style="560" bestFit="1" customWidth="1"/>
    <col min="10" max="11" width="11.140625" style="560" customWidth="1"/>
    <col min="12" max="12" width="11.421875" style="560" customWidth="1"/>
    <col min="13" max="13" width="10.7109375" style="560" bestFit="1" customWidth="1"/>
    <col min="14" max="14" width="10.8515625" style="560" customWidth="1"/>
    <col min="15" max="15" width="11.00390625" style="560" customWidth="1"/>
    <col min="16" max="16" width="11.28125" style="560" customWidth="1"/>
    <col min="17" max="17" width="9.421875" style="560" bestFit="1" customWidth="1"/>
    <col min="18" max="16384" width="9.140625" style="560" customWidth="1"/>
  </cols>
  <sheetData>
    <row r="1" spans="16:17" ht="15.75">
      <c r="P1" s="1031" t="s">
        <v>345</v>
      </c>
      <c r="Q1" s="1031"/>
    </row>
    <row r="2" ht="3.75" customHeight="1" thickBot="1"/>
    <row r="3" spans="1:17" ht="30" customHeight="1" thickBot="1">
      <c r="A3" s="557" t="s">
        <v>206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9"/>
    </row>
    <row r="4" spans="1:17" s="565" customFormat="1" ht="15.75" customHeight="1" thickBot="1">
      <c r="A4" s="561" t="s">
        <v>207</v>
      </c>
      <c r="B4" s="562" t="s">
        <v>38</v>
      </c>
      <c r="C4" s="563"/>
      <c r="D4" s="563"/>
      <c r="E4" s="563"/>
      <c r="F4" s="563"/>
      <c r="G4" s="563"/>
      <c r="H4" s="563"/>
      <c r="I4" s="564"/>
      <c r="J4" s="562" t="s">
        <v>39</v>
      </c>
      <c r="K4" s="563"/>
      <c r="L4" s="563"/>
      <c r="M4" s="563"/>
      <c r="N4" s="563"/>
      <c r="O4" s="563"/>
      <c r="P4" s="563"/>
      <c r="Q4" s="564"/>
    </row>
    <row r="5" spans="1:17" s="571" customFormat="1" ht="26.25" customHeight="1">
      <c r="A5" s="566"/>
      <c r="B5" s="567" t="s">
        <v>40</v>
      </c>
      <c r="C5" s="568"/>
      <c r="D5" s="568"/>
      <c r="E5" s="569" t="s">
        <v>41</v>
      </c>
      <c r="F5" s="567" t="s">
        <v>42</v>
      </c>
      <c r="G5" s="568"/>
      <c r="H5" s="568"/>
      <c r="I5" s="570" t="s">
        <v>43</v>
      </c>
      <c r="J5" s="567" t="s">
        <v>208</v>
      </c>
      <c r="K5" s="568"/>
      <c r="L5" s="568"/>
      <c r="M5" s="569" t="s">
        <v>41</v>
      </c>
      <c r="N5" s="567" t="s">
        <v>209</v>
      </c>
      <c r="O5" s="568"/>
      <c r="P5" s="568"/>
      <c r="Q5" s="569" t="s">
        <v>43</v>
      </c>
    </row>
    <row r="6" spans="1:17" s="577" customFormat="1" ht="14.25" thickBot="1">
      <c r="A6" s="572"/>
      <c r="B6" s="573" t="s">
        <v>10</v>
      </c>
      <c r="C6" s="574" t="s">
        <v>11</v>
      </c>
      <c r="D6" s="574" t="s">
        <v>12</v>
      </c>
      <c r="E6" s="575"/>
      <c r="F6" s="573" t="s">
        <v>10</v>
      </c>
      <c r="G6" s="574" t="s">
        <v>11</v>
      </c>
      <c r="H6" s="574" t="s">
        <v>12</v>
      </c>
      <c r="I6" s="576"/>
      <c r="J6" s="573" t="s">
        <v>10</v>
      </c>
      <c r="K6" s="574" t="s">
        <v>11</v>
      </c>
      <c r="L6" s="574" t="s">
        <v>12</v>
      </c>
      <c r="M6" s="575"/>
      <c r="N6" s="573" t="s">
        <v>10</v>
      </c>
      <c r="O6" s="574" t="s">
        <v>11</v>
      </c>
      <c r="P6" s="574" t="s">
        <v>12</v>
      </c>
      <c r="Q6" s="575"/>
    </row>
    <row r="7" spans="1:17" s="584" customFormat="1" ht="18" customHeight="1" thickBot="1">
      <c r="A7" s="578" t="s">
        <v>3</v>
      </c>
      <c r="B7" s="579">
        <f>B8+B12+B20+B25+B34+B38</f>
        <v>243843</v>
      </c>
      <c r="C7" s="580">
        <f>C8+C12+C20+C25+C34+C38</f>
        <v>243415</v>
      </c>
      <c r="D7" s="581">
        <f aca="true" t="shared" si="0" ref="D7:D26">C7+B7</f>
        <v>487258</v>
      </c>
      <c r="E7" s="582">
        <f aca="true" t="shared" si="1" ref="E7:E38">D7/$D$7</f>
        <v>1</v>
      </c>
      <c r="F7" s="579">
        <f>F8+F12+F20+F25+F34+F38</f>
        <v>244421</v>
      </c>
      <c r="G7" s="580">
        <f>G8+G12+G20+G25+G34+G38</f>
        <v>221068</v>
      </c>
      <c r="H7" s="581">
        <f aca="true" t="shared" si="2" ref="H7:H21">G7+F7</f>
        <v>465489</v>
      </c>
      <c r="I7" s="583">
        <f>IF(ISERROR(D7/H7-1),"         /0",(D7/H7-1))</f>
        <v>0.0467658741667365</v>
      </c>
      <c r="J7" s="579">
        <f>J8+J12+J20+J25+J34+J38</f>
        <v>1330129</v>
      </c>
      <c r="K7" s="580">
        <f>K8+K12+K20+K25+K34+K38</f>
        <v>1253905</v>
      </c>
      <c r="L7" s="581">
        <f aca="true" t="shared" si="3" ref="L7:L21">K7+J7</f>
        <v>2584034</v>
      </c>
      <c r="M7" s="582">
        <f aca="true" t="shared" si="4" ref="M7:M38">L7/$L$7</f>
        <v>1</v>
      </c>
      <c r="N7" s="579">
        <f>N8+N12+N20+N25+N34+N38</f>
        <v>1311455</v>
      </c>
      <c r="O7" s="580">
        <f>O8+O12+O20+O25+O34+O38</f>
        <v>1200062</v>
      </c>
      <c r="P7" s="581">
        <f aca="true" t="shared" si="5" ref="P7:P21">O7+N7</f>
        <v>2511517</v>
      </c>
      <c r="Q7" s="583">
        <f aca="true" t="shared" si="6" ref="Q7:Q13">IF(ISERROR(L7/P7-1),"         /0",(L7/P7-1))</f>
        <v>0.028873784250713852</v>
      </c>
    </row>
    <row r="8" spans="1:17" s="590" customFormat="1" ht="18.75" customHeight="1">
      <c r="A8" s="585" t="s">
        <v>210</v>
      </c>
      <c r="B8" s="586">
        <f>SUM(B9:B11)</f>
        <v>98574</v>
      </c>
      <c r="C8" s="587">
        <f>SUM(C9:C11)</f>
        <v>102828</v>
      </c>
      <c r="D8" s="587">
        <f t="shared" si="0"/>
        <v>201402</v>
      </c>
      <c r="E8" s="588">
        <f t="shared" si="1"/>
        <v>0.4133374926630245</v>
      </c>
      <c r="F8" s="586">
        <f>SUM(F9:F11)</f>
        <v>90029</v>
      </c>
      <c r="G8" s="587">
        <f>SUM(G9:G11)</f>
        <v>89595</v>
      </c>
      <c r="H8" s="587">
        <f t="shared" si="2"/>
        <v>179624</v>
      </c>
      <c r="I8" s="589">
        <f aca="true" t="shared" si="7" ref="I8:I13">IF(ISERROR(D8/H8-1),"         /0",(D8/H8-1))</f>
        <v>0.12124215026945184</v>
      </c>
      <c r="J8" s="586">
        <f>SUM(J9:J11)</f>
        <v>491088</v>
      </c>
      <c r="K8" s="587">
        <f>SUM(K9:K11)</f>
        <v>482514</v>
      </c>
      <c r="L8" s="587">
        <f t="shared" si="3"/>
        <v>973602</v>
      </c>
      <c r="M8" s="588">
        <f t="shared" si="4"/>
        <v>0.376776002173346</v>
      </c>
      <c r="N8" s="586">
        <f>SUM(N9:N11)</f>
        <v>455484</v>
      </c>
      <c r="O8" s="587">
        <f>SUM(O9:O11)</f>
        <v>437164</v>
      </c>
      <c r="P8" s="587">
        <f t="shared" si="5"/>
        <v>892648</v>
      </c>
      <c r="Q8" s="589">
        <f t="shared" si="6"/>
        <v>0.09068972316075308</v>
      </c>
    </row>
    <row r="9" spans="1:17" ht="18.75" customHeight="1">
      <c r="A9" s="591" t="s">
        <v>211</v>
      </c>
      <c r="B9" s="592">
        <v>94856</v>
      </c>
      <c r="C9" s="593">
        <v>100444</v>
      </c>
      <c r="D9" s="593">
        <f t="shared" si="0"/>
        <v>195300</v>
      </c>
      <c r="E9" s="594">
        <f t="shared" si="1"/>
        <v>0.4008143529711159</v>
      </c>
      <c r="F9" s="592">
        <v>86501</v>
      </c>
      <c r="G9" s="593">
        <v>87344</v>
      </c>
      <c r="H9" s="593">
        <f t="shared" si="2"/>
        <v>173845</v>
      </c>
      <c r="I9" s="595">
        <f t="shared" si="7"/>
        <v>0.12341453593718543</v>
      </c>
      <c r="J9" s="592">
        <v>470662</v>
      </c>
      <c r="K9" s="593">
        <v>469515</v>
      </c>
      <c r="L9" s="593">
        <f t="shared" si="3"/>
        <v>940177</v>
      </c>
      <c r="M9" s="594">
        <f t="shared" si="4"/>
        <v>0.36384080085633547</v>
      </c>
      <c r="N9" s="593">
        <v>433921</v>
      </c>
      <c r="O9" s="593">
        <v>425005</v>
      </c>
      <c r="P9" s="593">
        <f t="shared" si="5"/>
        <v>858926</v>
      </c>
      <c r="Q9" s="595">
        <f t="shared" si="6"/>
        <v>0.09459604203388894</v>
      </c>
    </row>
    <row r="10" spans="1:17" ht="18.75" customHeight="1">
      <c r="A10" s="591" t="s">
        <v>212</v>
      </c>
      <c r="B10" s="592">
        <v>3278</v>
      </c>
      <c r="C10" s="593">
        <v>2047</v>
      </c>
      <c r="D10" s="593">
        <f t="shared" si="0"/>
        <v>5325</v>
      </c>
      <c r="E10" s="594">
        <f t="shared" si="1"/>
        <v>0.01092850194352889</v>
      </c>
      <c r="F10" s="592">
        <v>3081</v>
      </c>
      <c r="G10" s="593">
        <v>1947</v>
      </c>
      <c r="H10" s="593">
        <f>G10+F10</f>
        <v>5028</v>
      </c>
      <c r="I10" s="595">
        <f t="shared" si="7"/>
        <v>0.059069212410501226</v>
      </c>
      <c r="J10" s="592">
        <v>17959</v>
      </c>
      <c r="K10" s="593">
        <v>11122</v>
      </c>
      <c r="L10" s="593">
        <f>K10+J10</f>
        <v>29081</v>
      </c>
      <c r="M10" s="594">
        <f t="shared" si="4"/>
        <v>0.011254108885564199</v>
      </c>
      <c r="N10" s="593">
        <v>18742</v>
      </c>
      <c r="O10" s="593">
        <v>10741</v>
      </c>
      <c r="P10" s="593">
        <f>O10+N10</f>
        <v>29483</v>
      </c>
      <c r="Q10" s="595">
        <f t="shared" si="6"/>
        <v>-0.013634976087915085</v>
      </c>
    </row>
    <row r="11" spans="1:17" ht="18.75" customHeight="1" thickBot="1">
      <c r="A11" s="596" t="s">
        <v>213</v>
      </c>
      <c r="B11" s="597">
        <v>440</v>
      </c>
      <c r="C11" s="598">
        <v>337</v>
      </c>
      <c r="D11" s="598">
        <f t="shared" si="0"/>
        <v>777</v>
      </c>
      <c r="E11" s="599">
        <f t="shared" si="1"/>
        <v>0.0015946377483797086</v>
      </c>
      <c r="F11" s="597">
        <v>447</v>
      </c>
      <c r="G11" s="598">
        <v>304</v>
      </c>
      <c r="H11" s="598">
        <f t="shared" si="2"/>
        <v>751</v>
      </c>
      <c r="I11" s="600">
        <f t="shared" si="7"/>
        <v>0.03462050599201061</v>
      </c>
      <c r="J11" s="597">
        <v>2467</v>
      </c>
      <c r="K11" s="598">
        <v>1877</v>
      </c>
      <c r="L11" s="598">
        <f t="shared" si="3"/>
        <v>4344</v>
      </c>
      <c r="M11" s="599">
        <f t="shared" si="4"/>
        <v>0.0016810924314463354</v>
      </c>
      <c r="N11" s="598">
        <v>2821</v>
      </c>
      <c r="O11" s="598">
        <v>1418</v>
      </c>
      <c r="P11" s="598">
        <f t="shared" si="5"/>
        <v>4239</v>
      </c>
      <c r="Q11" s="600">
        <f t="shared" si="6"/>
        <v>0.024769992922859085</v>
      </c>
    </row>
    <row r="12" spans="1:17" s="590" customFormat="1" ht="18.75" customHeight="1">
      <c r="A12" s="585" t="s">
        <v>172</v>
      </c>
      <c r="B12" s="586">
        <f>SUM(B13:B19)</f>
        <v>61189</v>
      </c>
      <c r="C12" s="587">
        <f>SUM(C13:C19)</f>
        <v>57652</v>
      </c>
      <c r="D12" s="587">
        <f t="shared" si="0"/>
        <v>118841</v>
      </c>
      <c r="E12" s="588">
        <f t="shared" si="1"/>
        <v>0.24389748346871679</v>
      </c>
      <c r="F12" s="586">
        <f>SUM(F13:F19)</f>
        <v>60400</v>
      </c>
      <c r="G12" s="587">
        <f>SUM(G13:G19)</f>
        <v>55719</v>
      </c>
      <c r="H12" s="587">
        <f t="shared" si="2"/>
        <v>116119</v>
      </c>
      <c r="I12" s="589">
        <f t="shared" si="7"/>
        <v>0.023441469526950698</v>
      </c>
      <c r="J12" s="586">
        <f>SUM(J13:J19)</f>
        <v>343300</v>
      </c>
      <c r="K12" s="587">
        <f>SUM(K13:K19)</f>
        <v>332200</v>
      </c>
      <c r="L12" s="587">
        <f t="shared" si="3"/>
        <v>675500</v>
      </c>
      <c r="M12" s="588">
        <f t="shared" si="4"/>
        <v>0.26141296902440136</v>
      </c>
      <c r="N12" s="586">
        <f>SUM(N13:N19)</f>
        <v>351336</v>
      </c>
      <c r="O12" s="587">
        <f>SUM(O13:O19)</f>
        <v>345551</v>
      </c>
      <c r="P12" s="587">
        <f t="shared" si="5"/>
        <v>696887</v>
      </c>
      <c r="Q12" s="589">
        <f t="shared" si="6"/>
        <v>-0.030689337008726003</v>
      </c>
    </row>
    <row r="13" spans="1:17" ht="18.75" customHeight="1">
      <c r="A13" s="601" t="s">
        <v>214</v>
      </c>
      <c r="B13" s="602">
        <v>18418</v>
      </c>
      <c r="C13" s="603">
        <v>17250</v>
      </c>
      <c r="D13" s="603">
        <f t="shared" si="0"/>
        <v>35668</v>
      </c>
      <c r="E13" s="604">
        <f t="shared" si="1"/>
        <v>0.07320146616371614</v>
      </c>
      <c r="F13" s="602">
        <v>17201</v>
      </c>
      <c r="G13" s="603">
        <v>15858</v>
      </c>
      <c r="H13" s="603">
        <f t="shared" si="2"/>
        <v>33059</v>
      </c>
      <c r="I13" s="605">
        <f t="shared" si="7"/>
        <v>0.07891950754711274</v>
      </c>
      <c r="J13" s="602">
        <v>105887</v>
      </c>
      <c r="K13" s="603">
        <v>96718</v>
      </c>
      <c r="L13" s="603">
        <f t="shared" si="3"/>
        <v>202605</v>
      </c>
      <c r="M13" s="604">
        <f t="shared" si="4"/>
        <v>0.07840647607577919</v>
      </c>
      <c r="N13" s="603">
        <v>103642</v>
      </c>
      <c r="O13" s="603">
        <v>97014</v>
      </c>
      <c r="P13" s="603">
        <f t="shared" si="5"/>
        <v>200656</v>
      </c>
      <c r="Q13" s="605">
        <f t="shared" si="6"/>
        <v>0.009713140897855022</v>
      </c>
    </row>
    <row r="14" spans="1:17" ht="18.75" customHeight="1">
      <c r="A14" s="601" t="s">
        <v>215</v>
      </c>
      <c r="B14" s="602">
        <v>16153</v>
      </c>
      <c r="C14" s="603">
        <v>15482</v>
      </c>
      <c r="D14" s="603">
        <f aca="true" t="shared" si="8" ref="D14:D19">C14+B14</f>
        <v>31635</v>
      </c>
      <c r="E14" s="604">
        <f t="shared" si="1"/>
        <v>0.0649245368983167</v>
      </c>
      <c r="F14" s="602">
        <v>12196</v>
      </c>
      <c r="G14" s="603">
        <v>11099</v>
      </c>
      <c r="H14" s="603">
        <f aca="true" t="shared" si="9" ref="H14:H19">G14+F14</f>
        <v>23295</v>
      </c>
      <c r="I14" s="605">
        <f aca="true" t="shared" si="10" ref="I14:I19">IF(ISERROR(D14/H14-1),"         /0",(D14/H14-1))</f>
        <v>0.3580167417900837</v>
      </c>
      <c r="J14" s="602">
        <v>81765</v>
      </c>
      <c r="K14" s="603">
        <v>83459</v>
      </c>
      <c r="L14" s="603">
        <f aca="true" t="shared" si="11" ref="L14:L19">K14+J14</f>
        <v>165224</v>
      </c>
      <c r="M14" s="604">
        <f t="shared" si="4"/>
        <v>0.06394033515038888</v>
      </c>
      <c r="N14" s="603">
        <v>74554</v>
      </c>
      <c r="O14" s="603">
        <v>74322</v>
      </c>
      <c r="P14" s="603">
        <f aca="true" t="shared" si="12" ref="P14:P19">O14+N14</f>
        <v>148876</v>
      </c>
      <c r="Q14" s="605">
        <f aca="true" t="shared" si="13" ref="Q14:Q19">IF(ISERROR(L14/P14-1),"         /0",(L14/P14-1))</f>
        <v>0.10980950589752547</v>
      </c>
    </row>
    <row r="15" spans="1:17" ht="18.75" customHeight="1">
      <c r="A15" s="601" t="s">
        <v>216</v>
      </c>
      <c r="B15" s="602">
        <v>11067</v>
      </c>
      <c r="C15" s="603">
        <v>10040</v>
      </c>
      <c r="D15" s="603">
        <f>C15+B15</f>
        <v>21107</v>
      </c>
      <c r="E15" s="604">
        <f t="shared" si="1"/>
        <v>0.04331791371306372</v>
      </c>
      <c r="F15" s="602">
        <v>12203</v>
      </c>
      <c r="G15" s="603">
        <v>11665</v>
      </c>
      <c r="H15" s="603">
        <f>G15+F15</f>
        <v>23868</v>
      </c>
      <c r="I15" s="605">
        <f>IF(ISERROR(D15/H15-1),"         /0",(D15/H15-1))</f>
        <v>-0.11567789508965975</v>
      </c>
      <c r="J15" s="602">
        <v>63137</v>
      </c>
      <c r="K15" s="603">
        <v>60202</v>
      </c>
      <c r="L15" s="603">
        <f>K15+J15</f>
        <v>123339</v>
      </c>
      <c r="M15" s="604">
        <f t="shared" si="4"/>
        <v>0.047731183103627894</v>
      </c>
      <c r="N15" s="603">
        <v>70566</v>
      </c>
      <c r="O15" s="603">
        <v>69749</v>
      </c>
      <c r="P15" s="603">
        <f>O15+N15</f>
        <v>140315</v>
      </c>
      <c r="Q15" s="605">
        <f>IF(ISERROR(L15/P15-1),"         /0",(L15/P15-1))</f>
        <v>-0.12098492677190609</v>
      </c>
    </row>
    <row r="16" spans="1:17" ht="18.75" customHeight="1">
      <c r="A16" s="601" t="s">
        <v>217</v>
      </c>
      <c r="B16" s="602">
        <v>5521</v>
      </c>
      <c r="C16" s="603">
        <v>5057</v>
      </c>
      <c r="D16" s="603">
        <f t="shared" si="8"/>
        <v>10578</v>
      </c>
      <c r="E16" s="604">
        <f t="shared" si="1"/>
        <v>0.021709238226976263</v>
      </c>
      <c r="F16" s="602">
        <v>6319</v>
      </c>
      <c r="G16" s="603">
        <v>5136</v>
      </c>
      <c r="H16" s="603">
        <f t="shared" si="9"/>
        <v>11455</v>
      </c>
      <c r="I16" s="605">
        <f t="shared" si="10"/>
        <v>-0.07656045395024003</v>
      </c>
      <c r="J16" s="602">
        <v>29111</v>
      </c>
      <c r="K16" s="603">
        <v>29018</v>
      </c>
      <c r="L16" s="603">
        <f t="shared" si="11"/>
        <v>58129</v>
      </c>
      <c r="M16" s="604">
        <f t="shared" si="4"/>
        <v>0.0224954470413315</v>
      </c>
      <c r="N16" s="603">
        <v>32255</v>
      </c>
      <c r="O16" s="603">
        <v>33466</v>
      </c>
      <c r="P16" s="603">
        <f t="shared" si="12"/>
        <v>65721</v>
      </c>
      <c r="Q16" s="605">
        <f t="shared" si="13"/>
        <v>-0.11551863179196908</v>
      </c>
    </row>
    <row r="17" spans="1:17" ht="18.75" customHeight="1">
      <c r="A17" s="601" t="s">
        <v>218</v>
      </c>
      <c r="B17" s="602">
        <v>4765</v>
      </c>
      <c r="C17" s="603">
        <v>5028</v>
      </c>
      <c r="D17" s="603">
        <f t="shared" si="8"/>
        <v>9793</v>
      </c>
      <c r="E17" s="604">
        <f t="shared" si="1"/>
        <v>0.02009818207192083</v>
      </c>
      <c r="F17" s="602">
        <v>7058</v>
      </c>
      <c r="G17" s="603">
        <v>6763</v>
      </c>
      <c r="H17" s="603">
        <f t="shared" si="9"/>
        <v>13821</v>
      </c>
      <c r="I17" s="605">
        <f t="shared" si="10"/>
        <v>-0.2914405614644382</v>
      </c>
      <c r="J17" s="602">
        <v>30240</v>
      </c>
      <c r="K17" s="603">
        <v>31049</v>
      </c>
      <c r="L17" s="603">
        <f t="shared" si="11"/>
        <v>61289</v>
      </c>
      <c r="M17" s="604">
        <f t="shared" si="4"/>
        <v>0.02371834116733758</v>
      </c>
      <c r="N17" s="603">
        <v>37249</v>
      </c>
      <c r="O17" s="603">
        <v>37657</v>
      </c>
      <c r="P17" s="603">
        <f t="shared" si="12"/>
        <v>74906</v>
      </c>
      <c r="Q17" s="605">
        <f t="shared" si="13"/>
        <v>-0.18178784076041976</v>
      </c>
    </row>
    <row r="18" spans="1:17" ht="18.75" customHeight="1">
      <c r="A18" s="601" t="s">
        <v>219</v>
      </c>
      <c r="B18" s="602">
        <v>4057</v>
      </c>
      <c r="C18" s="603">
        <v>3583</v>
      </c>
      <c r="D18" s="603">
        <f t="shared" si="8"/>
        <v>7640</v>
      </c>
      <c r="E18" s="604">
        <f t="shared" si="1"/>
        <v>0.01567957837531657</v>
      </c>
      <c r="F18" s="602">
        <v>4273</v>
      </c>
      <c r="G18" s="603">
        <v>4190</v>
      </c>
      <c r="H18" s="603">
        <f t="shared" si="9"/>
        <v>8463</v>
      </c>
      <c r="I18" s="605">
        <f t="shared" si="10"/>
        <v>-0.09724683918232302</v>
      </c>
      <c r="J18" s="602">
        <v>25556</v>
      </c>
      <c r="K18" s="603">
        <v>24490</v>
      </c>
      <c r="L18" s="603">
        <f t="shared" si="11"/>
        <v>50046</v>
      </c>
      <c r="M18" s="604">
        <f t="shared" si="4"/>
        <v>0.01936739222471531</v>
      </c>
      <c r="N18" s="603">
        <v>27459</v>
      </c>
      <c r="O18" s="603">
        <v>28042</v>
      </c>
      <c r="P18" s="603">
        <f t="shared" si="12"/>
        <v>55501</v>
      </c>
      <c r="Q18" s="605">
        <f t="shared" si="13"/>
        <v>-0.09828651736004757</v>
      </c>
    </row>
    <row r="19" spans="1:17" ht="18.75" customHeight="1">
      <c r="A19" s="601" t="s">
        <v>220</v>
      </c>
      <c r="B19" s="602">
        <v>1208</v>
      </c>
      <c r="C19" s="603">
        <v>1212</v>
      </c>
      <c r="D19" s="603">
        <f t="shared" si="8"/>
        <v>2420</v>
      </c>
      <c r="E19" s="604">
        <f t="shared" si="1"/>
        <v>0.004966568019406556</v>
      </c>
      <c r="F19" s="602">
        <v>1150</v>
      </c>
      <c r="G19" s="603">
        <v>1008</v>
      </c>
      <c r="H19" s="603">
        <f t="shared" si="9"/>
        <v>2158</v>
      </c>
      <c r="I19" s="605">
        <f t="shared" si="10"/>
        <v>0.12140871177015766</v>
      </c>
      <c r="J19" s="602">
        <v>7604</v>
      </c>
      <c r="K19" s="603">
        <v>7264</v>
      </c>
      <c r="L19" s="603">
        <f t="shared" si="11"/>
        <v>14868</v>
      </c>
      <c r="M19" s="604">
        <f t="shared" si="4"/>
        <v>0.005753794261221021</v>
      </c>
      <c r="N19" s="603">
        <v>5611</v>
      </c>
      <c r="O19" s="603">
        <v>5301</v>
      </c>
      <c r="P19" s="603">
        <f t="shared" si="12"/>
        <v>10912</v>
      </c>
      <c r="Q19" s="605">
        <f t="shared" si="13"/>
        <v>0.3625366568914956</v>
      </c>
    </row>
    <row r="20" spans="1:17" s="590" customFormat="1" ht="18.75" customHeight="1">
      <c r="A20" s="606" t="s">
        <v>184</v>
      </c>
      <c r="B20" s="607">
        <f>SUM(B21:B24)</f>
        <v>36242</v>
      </c>
      <c r="C20" s="608">
        <f>SUM(C21:C24)</f>
        <v>36414</v>
      </c>
      <c r="D20" s="608">
        <f t="shared" si="0"/>
        <v>72656</v>
      </c>
      <c r="E20" s="609">
        <f t="shared" si="1"/>
        <v>0.14911196942892677</v>
      </c>
      <c r="F20" s="607">
        <f>SUM(F21:F24)</f>
        <v>36466</v>
      </c>
      <c r="G20" s="608">
        <f>SUM(G21:G24)</f>
        <v>30294</v>
      </c>
      <c r="H20" s="608">
        <f t="shared" si="2"/>
        <v>66760</v>
      </c>
      <c r="I20" s="610">
        <f aca="true" t="shared" si="14" ref="I20:I38">IF(ISERROR(D20/H20-1),"         /0",(D20/H20-1))</f>
        <v>0.0883163571000598</v>
      </c>
      <c r="J20" s="607">
        <f>SUM(J21:J24)</f>
        <v>204778</v>
      </c>
      <c r="K20" s="608">
        <f>SUM(K21:K24)</f>
        <v>171605</v>
      </c>
      <c r="L20" s="608">
        <f t="shared" si="3"/>
        <v>376383</v>
      </c>
      <c r="M20" s="609">
        <f t="shared" si="4"/>
        <v>0.1456571391862491</v>
      </c>
      <c r="N20" s="607">
        <f>SUM(N21:N24)</f>
        <v>206039</v>
      </c>
      <c r="O20" s="608">
        <f>SUM(O21:O24)</f>
        <v>149768</v>
      </c>
      <c r="P20" s="608">
        <f t="shared" si="5"/>
        <v>355807</v>
      </c>
      <c r="Q20" s="611">
        <f aca="true" t="shared" si="15" ref="Q20:Q26">IF(ISERROR(L20/P20-1),"         /0",(L20/P20-1))</f>
        <v>0.05782910398052876</v>
      </c>
    </row>
    <row r="21" spans="1:17" ht="18.75" customHeight="1">
      <c r="A21" s="601" t="s">
        <v>221</v>
      </c>
      <c r="B21" s="602">
        <v>28288</v>
      </c>
      <c r="C21" s="603">
        <v>28983</v>
      </c>
      <c r="D21" s="603">
        <f t="shared" si="0"/>
        <v>57271</v>
      </c>
      <c r="E21" s="604">
        <f t="shared" si="1"/>
        <v>0.11753732109067476</v>
      </c>
      <c r="F21" s="602">
        <v>24385</v>
      </c>
      <c r="G21" s="603">
        <v>22740</v>
      </c>
      <c r="H21" s="603">
        <f t="shared" si="2"/>
        <v>47125</v>
      </c>
      <c r="I21" s="605">
        <f t="shared" si="14"/>
        <v>0.21529973474801056</v>
      </c>
      <c r="J21" s="602">
        <v>152613</v>
      </c>
      <c r="K21" s="603">
        <v>134756</v>
      </c>
      <c r="L21" s="603">
        <f t="shared" si="3"/>
        <v>287369</v>
      </c>
      <c r="M21" s="604">
        <f t="shared" si="4"/>
        <v>0.11120945003045625</v>
      </c>
      <c r="N21" s="602">
        <v>147347</v>
      </c>
      <c r="O21" s="603">
        <v>110010</v>
      </c>
      <c r="P21" s="593">
        <f t="shared" si="5"/>
        <v>257357</v>
      </c>
      <c r="Q21" s="605">
        <f t="shared" si="15"/>
        <v>0.11661621793850574</v>
      </c>
    </row>
    <row r="22" spans="1:17" ht="18.75" customHeight="1">
      <c r="A22" s="601" t="s">
        <v>222</v>
      </c>
      <c r="B22" s="602">
        <v>7057</v>
      </c>
      <c r="C22" s="603">
        <v>7431</v>
      </c>
      <c r="D22" s="603">
        <f>C22+B22</f>
        <v>14488</v>
      </c>
      <c r="E22" s="604">
        <f t="shared" si="1"/>
        <v>0.029733734489736444</v>
      </c>
      <c r="F22" s="602">
        <v>10427</v>
      </c>
      <c r="G22" s="603">
        <v>7554</v>
      </c>
      <c r="H22" s="603">
        <f>G22+F22</f>
        <v>17981</v>
      </c>
      <c r="I22" s="605">
        <f t="shared" si="14"/>
        <v>-0.19426060841999893</v>
      </c>
      <c r="J22" s="602">
        <v>43650</v>
      </c>
      <c r="K22" s="603">
        <v>36849</v>
      </c>
      <c r="L22" s="603">
        <f>K22+J22</f>
        <v>80499</v>
      </c>
      <c r="M22" s="604">
        <f t="shared" si="4"/>
        <v>0.031152453876380885</v>
      </c>
      <c r="N22" s="602">
        <v>49035</v>
      </c>
      <c r="O22" s="603">
        <v>39758</v>
      </c>
      <c r="P22" s="593">
        <f>O22+N22</f>
        <v>88793</v>
      </c>
      <c r="Q22" s="605">
        <f>IF(ISERROR(L22/P22-1),"         /0",(L22/P22-1))</f>
        <v>-0.09340826416496795</v>
      </c>
    </row>
    <row r="23" spans="1:17" ht="18.75" customHeight="1">
      <c r="A23" s="601" t="s">
        <v>223</v>
      </c>
      <c r="B23" s="602">
        <v>465</v>
      </c>
      <c r="C23" s="603"/>
      <c r="D23" s="603">
        <f>C23+B23</f>
        <v>465</v>
      </c>
      <c r="E23" s="604">
        <f t="shared" si="1"/>
        <v>0.0009543198880264665</v>
      </c>
      <c r="F23" s="602">
        <v>1057</v>
      </c>
      <c r="G23" s="603"/>
      <c r="H23" s="603">
        <f>G23+F23</f>
        <v>1057</v>
      </c>
      <c r="I23" s="605">
        <f t="shared" si="14"/>
        <v>-0.5600756859035005</v>
      </c>
      <c r="J23" s="602">
        <v>4329</v>
      </c>
      <c r="K23" s="603">
        <v>0</v>
      </c>
      <c r="L23" s="603">
        <f>K23+J23</f>
        <v>4329</v>
      </c>
      <c r="M23" s="604">
        <f t="shared" si="4"/>
        <v>0.001675287554265927</v>
      </c>
      <c r="N23" s="602">
        <v>5629</v>
      </c>
      <c r="O23" s="603">
        <v>0</v>
      </c>
      <c r="P23" s="593">
        <f>O23+N23</f>
        <v>5629</v>
      </c>
      <c r="Q23" s="605">
        <f>IF(ISERROR(L23/P23-1),"         /0",(L23/P23-1))</f>
        <v>-0.23094688221709003</v>
      </c>
    </row>
    <row r="24" spans="1:17" ht="18.75" customHeight="1" thickBot="1">
      <c r="A24" s="601" t="s">
        <v>220</v>
      </c>
      <c r="B24" s="602">
        <v>432</v>
      </c>
      <c r="C24" s="603">
        <v>0</v>
      </c>
      <c r="D24" s="603">
        <f>C24+B24</f>
        <v>432</v>
      </c>
      <c r="E24" s="604">
        <f t="shared" si="1"/>
        <v>0.0008865939604891043</v>
      </c>
      <c r="F24" s="602">
        <v>597</v>
      </c>
      <c r="G24" s="603">
        <v>0</v>
      </c>
      <c r="H24" s="603">
        <f>G24+F24</f>
        <v>597</v>
      </c>
      <c r="I24" s="605">
        <f t="shared" si="14"/>
        <v>-0.27638190954773867</v>
      </c>
      <c r="J24" s="602">
        <v>4186</v>
      </c>
      <c r="K24" s="603">
        <v>0</v>
      </c>
      <c r="L24" s="603">
        <f>K24+J24</f>
        <v>4186</v>
      </c>
      <c r="M24" s="604">
        <f t="shared" si="4"/>
        <v>0.0016199477251460314</v>
      </c>
      <c r="N24" s="602">
        <v>4028</v>
      </c>
      <c r="O24" s="603">
        <v>0</v>
      </c>
      <c r="P24" s="593">
        <f>O24+N24</f>
        <v>4028</v>
      </c>
      <c r="Q24" s="605">
        <f>IF(ISERROR(L24/P24-1),"         /0",(L24/P24-1))</f>
        <v>0.03922542204568025</v>
      </c>
    </row>
    <row r="25" spans="1:17" s="590" customFormat="1" ht="18.75" customHeight="1">
      <c r="A25" s="585" t="s">
        <v>224</v>
      </c>
      <c r="B25" s="586">
        <f>SUM(B26:B33)</f>
        <v>41369</v>
      </c>
      <c r="C25" s="587">
        <f>SUM(C26:C33)</f>
        <v>41246</v>
      </c>
      <c r="D25" s="587">
        <f t="shared" si="0"/>
        <v>82615</v>
      </c>
      <c r="E25" s="588">
        <f t="shared" si="1"/>
        <v>0.1695508334393689</v>
      </c>
      <c r="F25" s="586">
        <f>SUM(F26:F33)</f>
        <v>51702</v>
      </c>
      <c r="G25" s="587">
        <f>SUM(G26:G33)</f>
        <v>40814</v>
      </c>
      <c r="H25" s="587">
        <f aca="true" t="shared" si="16" ref="H25:H38">G25+F25</f>
        <v>92516</v>
      </c>
      <c r="I25" s="589">
        <f t="shared" si="14"/>
        <v>-0.10701932638678713</v>
      </c>
      <c r="J25" s="586">
        <f>SUM(J26:J33)</f>
        <v>256263</v>
      </c>
      <c r="K25" s="587">
        <f>SUM(K26:K33)</f>
        <v>238579</v>
      </c>
      <c r="L25" s="587">
        <f aca="true" t="shared" si="17" ref="L25:L38">K25+J25</f>
        <v>494842</v>
      </c>
      <c r="M25" s="588">
        <f t="shared" si="4"/>
        <v>0.19149980224718405</v>
      </c>
      <c r="N25" s="586">
        <f>SUM(N26:N33)</f>
        <v>264111</v>
      </c>
      <c r="O25" s="587">
        <f>SUM(O26:O33)</f>
        <v>240061</v>
      </c>
      <c r="P25" s="587">
        <f aca="true" t="shared" si="18" ref="P25:P38">O25+N25</f>
        <v>504172</v>
      </c>
      <c r="Q25" s="589">
        <f t="shared" si="15"/>
        <v>-0.018505589362360464</v>
      </c>
    </row>
    <row r="26" spans="1:17" s="612" customFormat="1" ht="18.75" customHeight="1">
      <c r="A26" s="591" t="s">
        <v>225</v>
      </c>
      <c r="B26" s="592">
        <v>27780</v>
      </c>
      <c r="C26" s="593">
        <v>29271</v>
      </c>
      <c r="D26" s="593">
        <f t="shared" si="0"/>
        <v>57051</v>
      </c>
      <c r="E26" s="594">
        <f t="shared" si="1"/>
        <v>0.11708581490709234</v>
      </c>
      <c r="F26" s="592">
        <v>35035</v>
      </c>
      <c r="G26" s="593">
        <v>25357</v>
      </c>
      <c r="H26" s="593">
        <f t="shared" si="16"/>
        <v>60392</v>
      </c>
      <c r="I26" s="595">
        <f t="shared" si="14"/>
        <v>-0.05532189693999201</v>
      </c>
      <c r="J26" s="592">
        <v>173799</v>
      </c>
      <c r="K26" s="593">
        <v>165764</v>
      </c>
      <c r="L26" s="593">
        <f t="shared" si="17"/>
        <v>339563</v>
      </c>
      <c r="M26" s="594">
        <f t="shared" si="4"/>
        <v>0.13140810066740607</v>
      </c>
      <c r="N26" s="593">
        <v>168445</v>
      </c>
      <c r="O26" s="593">
        <v>155263</v>
      </c>
      <c r="P26" s="593">
        <f t="shared" si="18"/>
        <v>323708</v>
      </c>
      <c r="Q26" s="595">
        <f t="shared" si="15"/>
        <v>0.04897932704783314</v>
      </c>
    </row>
    <row r="27" spans="1:17" s="612" customFormat="1" ht="18.75" customHeight="1">
      <c r="A27" s="591" t="s">
        <v>226</v>
      </c>
      <c r="B27" s="592">
        <v>6387</v>
      </c>
      <c r="C27" s="593">
        <v>6184</v>
      </c>
      <c r="D27" s="593">
        <f aca="true" t="shared" si="19" ref="D27:D32">C27+B27</f>
        <v>12571</v>
      </c>
      <c r="E27" s="594">
        <f t="shared" si="1"/>
        <v>0.025799473790066044</v>
      </c>
      <c r="F27" s="592">
        <v>9726</v>
      </c>
      <c r="G27" s="593">
        <v>9606</v>
      </c>
      <c r="H27" s="593">
        <f aca="true" t="shared" si="20" ref="H27:H32">G27+F27</f>
        <v>19332</v>
      </c>
      <c r="I27" s="595">
        <f t="shared" si="14"/>
        <v>-0.3497310159321333</v>
      </c>
      <c r="J27" s="592">
        <v>43078</v>
      </c>
      <c r="K27" s="593">
        <v>39278</v>
      </c>
      <c r="L27" s="593">
        <f aca="true" t="shared" si="21" ref="L27:L32">K27+J27</f>
        <v>82356</v>
      </c>
      <c r="M27" s="594">
        <f t="shared" si="4"/>
        <v>0.03187109767131547</v>
      </c>
      <c r="N27" s="593">
        <v>54674</v>
      </c>
      <c r="O27" s="593">
        <v>50526</v>
      </c>
      <c r="P27" s="593">
        <f aca="true" t="shared" si="22" ref="P27:P32">O27+N27</f>
        <v>105200</v>
      </c>
      <c r="Q27" s="595">
        <f>IF(ISERROR(L27/P27-1),"         /0",(L27/P27-1))</f>
        <v>-0.217148288973384</v>
      </c>
    </row>
    <row r="28" spans="1:17" s="612" customFormat="1" ht="18.75" customHeight="1">
      <c r="A28" s="591" t="s">
        <v>227</v>
      </c>
      <c r="B28" s="592">
        <v>3214</v>
      </c>
      <c r="C28" s="593">
        <v>2462</v>
      </c>
      <c r="D28" s="593">
        <f t="shared" si="19"/>
        <v>5676</v>
      </c>
      <c r="E28" s="594">
        <f t="shared" si="1"/>
        <v>0.011648859536426288</v>
      </c>
      <c r="F28" s="592">
        <v>2963</v>
      </c>
      <c r="G28" s="593">
        <v>2414</v>
      </c>
      <c r="H28" s="593">
        <f t="shared" si="20"/>
        <v>5377</v>
      </c>
      <c r="I28" s="595">
        <f t="shared" si="14"/>
        <v>0.05560721591965789</v>
      </c>
      <c r="J28" s="592">
        <v>17712</v>
      </c>
      <c r="K28" s="593">
        <v>14292</v>
      </c>
      <c r="L28" s="593">
        <f t="shared" si="21"/>
        <v>32004</v>
      </c>
      <c r="M28" s="594">
        <f t="shared" si="4"/>
        <v>0.012385285952119825</v>
      </c>
      <c r="N28" s="593">
        <v>20848</v>
      </c>
      <c r="O28" s="593">
        <v>16304</v>
      </c>
      <c r="P28" s="593">
        <f t="shared" si="22"/>
        <v>37152</v>
      </c>
      <c r="Q28" s="595">
        <f>IF(ISERROR(L28/P28-1),"         /0",(L28/P28-1))</f>
        <v>-0.13856589147286824</v>
      </c>
    </row>
    <row r="29" spans="1:17" s="612" customFormat="1" ht="18.75" customHeight="1">
      <c r="A29" s="591" t="s">
        <v>228</v>
      </c>
      <c r="B29" s="592">
        <v>1853</v>
      </c>
      <c r="C29" s="593">
        <v>1367</v>
      </c>
      <c r="D29" s="593">
        <f t="shared" si="19"/>
        <v>3220</v>
      </c>
      <c r="E29" s="594">
        <f>D29/$D$7</f>
        <v>0.0066084086869789725</v>
      </c>
      <c r="F29" s="592">
        <v>2060</v>
      </c>
      <c r="G29" s="593">
        <v>1611</v>
      </c>
      <c r="H29" s="593">
        <f t="shared" si="20"/>
        <v>3671</v>
      </c>
      <c r="I29" s="595">
        <f t="shared" si="14"/>
        <v>-0.12285480795423587</v>
      </c>
      <c r="J29" s="592">
        <v>10101</v>
      </c>
      <c r="K29" s="593">
        <v>8824</v>
      </c>
      <c r="L29" s="593">
        <f t="shared" si="21"/>
        <v>18925</v>
      </c>
      <c r="M29" s="594">
        <f>L29/$L$7</f>
        <v>0.007323820042615539</v>
      </c>
      <c r="N29" s="593">
        <v>8313</v>
      </c>
      <c r="O29" s="593">
        <v>6903</v>
      </c>
      <c r="P29" s="593">
        <f t="shared" si="22"/>
        <v>15216</v>
      </c>
      <c r="Q29" s="595">
        <f>IF(ISERROR(L29/P29-1),"         /0",(L29/P29-1))</f>
        <v>0.2437565720294428</v>
      </c>
    </row>
    <row r="30" spans="1:17" s="612" customFormat="1" ht="18.75" customHeight="1">
      <c r="A30" s="591" t="s">
        <v>229</v>
      </c>
      <c r="B30" s="592">
        <v>770</v>
      </c>
      <c r="C30" s="593">
        <v>751</v>
      </c>
      <c r="D30" s="593">
        <f t="shared" si="19"/>
        <v>1521</v>
      </c>
      <c r="E30" s="594">
        <f>D30/$D$7</f>
        <v>0.003121549569222055</v>
      </c>
      <c r="F30" s="592">
        <v>642</v>
      </c>
      <c r="G30" s="593">
        <v>741</v>
      </c>
      <c r="H30" s="593">
        <f t="shared" si="20"/>
        <v>1383</v>
      </c>
      <c r="I30" s="595">
        <f t="shared" si="14"/>
        <v>0.09978308026030369</v>
      </c>
      <c r="J30" s="592">
        <v>4773</v>
      </c>
      <c r="K30" s="593">
        <v>4561</v>
      </c>
      <c r="L30" s="593">
        <f t="shared" si="21"/>
        <v>9334</v>
      </c>
      <c r="M30" s="594">
        <f>L30/$L$7</f>
        <v>0.003612181573462269</v>
      </c>
      <c r="N30" s="593">
        <v>4495</v>
      </c>
      <c r="O30" s="593">
        <v>5183</v>
      </c>
      <c r="P30" s="593">
        <f t="shared" si="22"/>
        <v>9678</v>
      </c>
      <c r="Q30" s="595">
        <f>IF(ISERROR(L30/P30-1),"         /0",(L30/P30-1))</f>
        <v>-0.03554453399462698</v>
      </c>
    </row>
    <row r="31" spans="1:17" s="612" customFormat="1" ht="18.75" customHeight="1">
      <c r="A31" s="591" t="s">
        <v>230</v>
      </c>
      <c r="B31" s="592">
        <v>643</v>
      </c>
      <c r="C31" s="593">
        <v>675</v>
      </c>
      <c r="D31" s="593">
        <f t="shared" si="19"/>
        <v>1318</v>
      </c>
      <c r="E31" s="594">
        <f t="shared" si="1"/>
        <v>0.0027049324998255544</v>
      </c>
      <c r="F31" s="592">
        <v>511</v>
      </c>
      <c r="G31" s="593">
        <v>551</v>
      </c>
      <c r="H31" s="593">
        <f t="shared" si="20"/>
        <v>1062</v>
      </c>
      <c r="I31" s="595">
        <f t="shared" si="14"/>
        <v>0.24105461393596994</v>
      </c>
      <c r="J31" s="592">
        <v>3009</v>
      </c>
      <c r="K31" s="593">
        <v>2795</v>
      </c>
      <c r="L31" s="593">
        <f t="shared" si="21"/>
        <v>5804</v>
      </c>
      <c r="M31" s="594">
        <f t="shared" si="4"/>
        <v>0.0022461004770061074</v>
      </c>
      <c r="N31" s="593">
        <v>2785</v>
      </c>
      <c r="O31" s="593">
        <v>2493</v>
      </c>
      <c r="P31" s="593">
        <f t="shared" si="22"/>
        <v>5278</v>
      </c>
      <c r="Q31" s="595">
        <f aca="true" t="shared" si="23" ref="Q31:Q38">IF(ISERROR(L31/P31-1),"         /0",(L31/P31-1))</f>
        <v>0.09965896172792732</v>
      </c>
    </row>
    <row r="32" spans="1:17" s="612" customFormat="1" ht="18.75" customHeight="1">
      <c r="A32" s="591" t="s">
        <v>231</v>
      </c>
      <c r="B32" s="592">
        <v>449</v>
      </c>
      <c r="C32" s="593">
        <v>195</v>
      </c>
      <c r="D32" s="593">
        <f t="shared" si="19"/>
        <v>644</v>
      </c>
      <c r="E32" s="594">
        <f t="shared" si="1"/>
        <v>0.0013216817373957945</v>
      </c>
      <c r="F32" s="592">
        <v>424</v>
      </c>
      <c r="G32" s="593">
        <v>334</v>
      </c>
      <c r="H32" s="593">
        <f t="shared" si="20"/>
        <v>758</v>
      </c>
      <c r="I32" s="595">
        <f t="shared" si="14"/>
        <v>-0.1503957783641161</v>
      </c>
      <c r="J32" s="592">
        <v>2166</v>
      </c>
      <c r="K32" s="593">
        <v>1419</v>
      </c>
      <c r="L32" s="593">
        <f t="shared" si="21"/>
        <v>3585</v>
      </c>
      <c r="M32" s="594">
        <f t="shared" si="4"/>
        <v>0.0013873656461176594</v>
      </c>
      <c r="N32" s="593">
        <v>2462</v>
      </c>
      <c r="O32" s="593">
        <v>2163</v>
      </c>
      <c r="P32" s="593">
        <f t="shared" si="22"/>
        <v>4625</v>
      </c>
      <c r="Q32" s="595">
        <f>IF(ISERROR(L32/P32-1),"         /0",(L32/P32-1))</f>
        <v>-0.2248648648648649</v>
      </c>
    </row>
    <row r="33" spans="1:17" s="612" customFormat="1" ht="18.75" customHeight="1" thickBot="1">
      <c r="A33" s="591" t="s">
        <v>220</v>
      </c>
      <c r="B33" s="592">
        <v>273</v>
      </c>
      <c r="C33" s="593">
        <v>341</v>
      </c>
      <c r="D33" s="593">
        <f aca="true" t="shared" si="24" ref="D33:D38">C33+B33</f>
        <v>614</v>
      </c>
      <c r="E33" s="594">
        <f t="shared" si="1"/>
        <v>0.001260112712361829</v>
      </c>
      <c r="F33" s="592">
        <v>341</v>
      </c>
      <c r="G33" s="593">
        <v>200</v>
      </c>
      <c r="H33" s="593">
        <f t="shared" si="16"/>
        <v>541</v>
      </c>
      <c r="I33" s="595">
        <f t="shared" si="14"/>
        <v>0.1349353049907578</v>
      </c>
      <c r="J33" s="592">
        <v>1625</v>
      </c>
      <c r="K33" s="593">
        <v>1646</v>
      </c>
      <c r="L33" s="593">
        <f t="shared" si="17"/>
        <v>3271</v>
      </c>
      <c r="M33" s="594">
        <f t="shared" si="4"/>
        <v>0.0012658502171411057</v>
      </c>
      <c r="N33" s="593">
        <v>2089</v>
      </c>
      <c r="O33" s="593">
        <v>1226</v>
      </c>
      <c r="P33" s="593">
        <f t="shared" si="18"/>
        <v>3315</v>
      </c>
      <c r="Q33" s="595">
        <f t="shared" si="23"/>
        <v>-0.013273001508295579</v>
      </c>
    </row>
    <row r="34" spans="1:17" s="590" customFormat="1" ht="18.75" customHeight="1">
      <c r="A34" s="585" t="s">
        <v>198</v>
      </c>
      <c r="B34" s="586">
        <f>SUM(B35:B37)</f>
        <v>5776</v>
      </c>
      <c r="C34" s="587">
        <f>SUM(C35:C37)</f>
        <v>5103</v>
      </c>
      <c r="D34" s="587">
        <f t="shared" si="24"/>
        <v>10879</v>
      </c>
      <c r="E34" s="588">
        <f t="shared" si="1"/>
        <v>0.022326980778150384</v>
      </c>
      <c r="F34" s="586">
        <f>SUM(F35:F37)</f>
        <v>5314</v>
      </c>
      <c r="G34" s="587">
        <f>SUM(G35:G37)</f>
        <v>4531</v>
      </c>
      <c r="H34" s="587">
        <f t="shared" si="16"/>
        <v>9845</v>
      </c>
      <c r="I34" s="589">
        <f t="shared" si="14"/>
        <v>0.10502793296089385</v>
      </c>
      <c r="J34" s="586">
        <f>SUM(J35:J37)</f>
        <v>30332</v>
      </c>
      <c r="K34" s="587">
        <f>SUM(K35:K37)</f>
        <v>27801</v>
      </c>
      <c r="L34" s="587">
        <f t="shared" si="17"/>
        <v>58133</v>
      </c>
      <c r="M34" s="588">
        <f t="shared" si="4"/>
        <v>0.022496995008579608</v>
      </c>
      <c r="N34" s="586">
        <f>SUM(N35:N37)</f>
        <v>31435</v>
      </c>
      <c r="O34" s="587">
        <f>SUM(O35:O37)</f>
        <v>27188</v>
      </c>
      <c r="P34" s="587">
        <f t="shared" si="18"/>
        <v>58623</v>
      </c>
      <c r="Q34" s="589">
        <f t="shared" si="23"/>
        <v>-0.008358494106408765</v>
      </c>
    </row>
    <row r="35" spans="1:17" ht="18.75" customHeight="1">
      <c r="A35" s="591" t="s">
        <v>232</v>
      </c>
      <c r="B35" s="592">
        <v>4047</v>
      </c>
      <c r="C35" s="593">
        <v>3840</v>
      </c>
      <c r="D35" s="593">
        <f t="shared" si="24"/>
        <v>7887</v>
      </c>
      <c r="E35" s="594">
        <f t="shared" si="1"/>
        <v>0.01618649668142955</v>
      </c>
      <c r="F35" s="592">
        <v>3474</v>
      </c>
      <c r="G35" s="593">
        <v>3433</v>
      </c>
      <c r="H35" s="593">
        <f t="shared" si="16"/>
        <v>6907</v>
      </c>
      <c r="I35" s="595">
        <f t="shared" si="14"/>
        <v>0.14188504415810055</v>
      </c>
      <c r="J35" s="592">
        <v>21591</v>
      </c>
      <c r="K35" s="593">
        <v>19963</v>
      </c>
      <c r="L35" s="593">
        <f t="shared" si="17"/>
        <v>41554</v>
      </c>
      <c r="M35" s="594">
        <f t="shared" si="4"/>
        <v>0.016081057756979978</v>
      </c>
      <c r="N35" s="593">
        <v>20911</v>
      </c>
      <c r="O35" s="593">
        <v>18974</v>
      </c>
      <c r="P35" s="593">
        <f t="shared" si="18"/>
        <v>39885</v>
      </c>
      <c r="Q35" s="595">
        <f t="shared" si="23"/>
        <v>0.04184530525260133</v>
      </c>
    </row>
    <row r="36" spans="1:17" ht="18.75" customHeight="1">
      <c r="A36" s="591" t="s">
        <v>233</v>
      </c>
      <c r="B36" s="592">
        <v>1664</v>
      </c>
      <c r="C36" s="593">
        <v>1079</v>
      </c>
      <c r="D36" s="593">
        <f>C36+B36</f>
        <v>2743</v>
      </c>
      <c r="E36" s="594">
        <f t="shared" si="1"/>
        <v>0.00562946118893892</v>
      </c>
      <c r="F36" s="592">
        <v>1764</v>
      </c>
      <c r="G36" s="593">
        <v>1098</v>
      </c>
      <c r="H36" s="593">
        <f>G36+F36</f>
        <v>2862</v>
      </c>
      <c r="I36" s="595">
        <f t="shared" si="14"/>
        <v>-0.041579315164220865</v>
      </c>
      <c r="J36" s="592">
        <v>7753</v>
      </c>
      <c r="K36" s="593">
        <v>6679</v>
      </c>
      <c r="L36" s="593">
        <f>K36+J36</f>
        <v>14432</v>
      </c>
      <c r="M36" s="594">
        <f t="shared" si="4"/>
        <v>0.005585065831177144</v>
      </c>
      <c r="N36" s="593">
        <v>9983</v>
      </c>
      <c r="O36" s="593">
        <v>8129</v>
      </c>
      <c r="P36" s="593">
        <f>O36+N36</f>
        <v>18112</v>
      </c>
      <c r="Q36" s="595">
        <f t="shared" si="23"/>
        <v>-0.20318021201413428</v>
      </c>
    </row>
    <row r="37" spans="1:17" ht="18.75" customHeight="1" thickBot="1">
      <c r="A37" s="591" t="s">
        <v>220</v>
      </c>
      <c r="B37" s="592">
        <v>65</v>
      </c>
      <c r="C37" s="593">
        <v>184</v>
      </c>
      <c r="D37" s="593">
        <f t="shared" si="24"/>
        <v>249</v>
      </c>
      <c r="E37" s="594">
        <f t="shared" si="1"/>
        <v>0.0005110229077819143</v>
      </c>
      <c r="F37" s="592">
        <v>76</v>
      </c>
      <c r="G37" s="593">
        <v>0</v>
      </c>
      <c r="H37" s="593">
        <f t="shared" si="16"/>
        <v>76</v>
      </c>
      <c r="I37" s="595">
        <f t="shared" si="14"/>
        <v>2.276315789473684</v>
      </c>
      <c r="J37" s="592">
        <v>988</v>
      </c>
      <c r="K37" s="593">
        <v>1159</v>
      </c>
      <c r="L37" s="593">
        <f t="shared" si="17"/>
        <v>2147</v>
      </c>
      <c r="M37" s="594">
        <f t="shared" si="4"/>
        <v>0.0008308714204224867</v>
      </c>
      <c r="N37" s="593">
        <v>541</v>
      </c>
      <c r="O37" s="593">
        <v>85</v>
      </c>
      <c r="P37" s="593">
        <f t="shared" si="18"/>
        <v>626</v>
      </c>
      <c r="Q37" s="595">
        <f t="shared" si="23"/>
        <v>2.429712460063898</v>
      </c>
    </row>
    <row r="38" spans="1:17" ht="18.75" customHeight="1" thickBot="1">
      <c r="A38" s="613" t="s">
        <v>204</v>
      </c>
      <c r="B38" s="614">
        <v>693</v>
      </c>
      <c r="C38" s="615">
        <v>172</v>
      </c>
      <c r="D38" s="615">
        <f t="shared" si="24"/>
        <v>865</v>
      </c>
      <c r="E38" s="616">
        <f t="shared" si="1"/>
        <v>0.0017752402218126741</v>
      </c>
      <c r="F38" s="614">
        <v>510</v>
      </c>
      <c r="G38" s="615">
        <v>115</v>
      </c>
      <c r="H38" s="615">
        <f t="shared" si="16"/>
        <v>625</v>
      </c>
      <c r="I38" s="617">
        <f t="shared" si="14"/>
        <v>0.3839999999999999</v>
      </c>
      <c r="J38" s="614">
        <v>4368</v>
      </c>
      <c r="K38" s="615">
        <v>1206</v>
      </c>
      <c r="L38" s="615">
        <f t="shared" si="17"/>
        <v>5574</v>
      </c>
      <c r="M38" s="616">
        <f t="shared" si="4"/>
        <v>0.002157092360239842</v>
      </c>
      <c r="N38" s="614">
        <v>3050</v>
      </c>
      <c r="O38" s="615">
        <v>330</v>
      </c>
      <c r="P38" s="615">
        <f t="shared" si="18"/>
        <v>3380</v>
      </c>
      <c r="Q38" s="617">
        <f t="shared" si="23"/>
        <v>0.649112426035503</v>
      </c>
    </row>
    <row r="39" ht="14.25">
      <c r="A39" s="218" t="s">
        <v>234</v>
      </c>
    </row>
    <row r="40" ht="14.25">
      <c r="A40" s="218" t="s">
        <v>65</v>
      </c>
    </row>
  </sheetData>
  <sheetProtection/>
  <mergeCells count="13"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</mergeCells>
  <conditionalFormatting sqref="Q39:Q65536 I39:I65536 Q3:Q6 I3:I6">
    <cfRule type="cellIs" priority="1" dxfId="0" operator="lessThan" stopIfTrue="1">
      <formula>0</formula>
    </cfRule>
  </conditionalFormatting>
  <conditionalFormatting sqref="Q7:Q38 I7:I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85" zoomScaleNormal="85" zoomScalePageLayoutView="0" workbookViewId="0" topLeftCell="A1">
      <selection activeCell="H1" sqref="H1:I1"/>
    </sheetView>
  </sheetViews>
  <sheetFormatPr defaultColWidth="9.140625" defaultRowHeight="12.75"/>
  <cols>
    <col min="1" max="1" width="20.7109375" style="622" customWidth="1"/>
    <col min="2" max="2" width="13.57421875" style="683" customWidth="1"/>
    <col min="3" max="3" width="10.8515625" style="684" customWidth="1"/>
    <col min="4" max="4" width="14.140625" style="683" customWidth="1"/>
    <col min="5" max="5" width="9.7109375" style="684" customWidth="1"/>
    <col min="6" max="6" width="13.00390625" style="683" customWidth="1"/>
    <col min="7" max="7" width="11.28125" style="684" bestFit="1" customWidth="1"/>
    <col min="8" max="8" width="12.140625" style="683" customWidth="1"/>
    <col min="9" max="9" width="9.8515625" style="684" customWidth="1"/>
    <col min="10" max="10" width="9.140625" style="622" customWidth="1"/>
    <col min="11" max="11" width="9.140625" style="623" customWidth="1"/>
    <col min="12" max="12" width="11.8515625" style="622" customWidth="1"/>
    <col min="13" max="13" width="9.140625" style="622" customWidth="1"/>
    <col min="14" max="14" width="15.8515625" style="622" customWidth="1"/>
    <col min="15" max="15" width="11.7109375" style="622" customWidth="1"/>
    <col min="16" max="16384" width="9.140625" style="622" customWidth="1"/>
  </cols>
  <sheetData>
    <row r="1" spans="8:9" ht="15.75">
      <c r="H1" s="1031" t="s">
        <v>345</v>
      </c>
      <c r="I1" s="1031"/>
    </row>
    <row r="2" ht="3.75" customHeight="1" thickBot="1"/>
    <row r="3" spans="1:9" ht="21" customHeight="1" thickBot="1">
      <c r="A3" s="618" t="s">
        <v>235</v>
      </c>
      <c r="B3" s="619"/>
      <c r="C3" s="620"/>
      <c r="D3" s="619"/>
      <c r="E3" s="620"/>
      <c r="F3" s="619"/>
      <c r="G3" s="620"/>
      <c r="H3" s="619"/>
      <c r="I3" s="621"/>
    </row>
    <row r="4" spans="1:9" ht="15.75" thickBot="1">
      <c r="A4" s="624" t="s">
        <v>236</v>
      </c>
      <c r="B4" s="625" t="s">
        <v>38</v>
      </c>
      <c r="C4" s="626"/>
      <c r="D4" s="627"/>
      <c r="E4" s="628"/>
      <c r="F4" s="627" t="s">
        <v>39</v>
      </c>
      <c r="G4" s="626"/>
      <c r="H4" s="627"/>
      <c r="I4" s="628"/>
    </row>
    <row r="5" spans="1:11" s="635" customFormat="1" ht="27.75" customHeight="1" thickBot="1">
      <c r="A5" s="629"/>
      <c r="B5" s="630" t="s">
        <v>40</v>
      </c>
      <c r="C5" s="631" t="s">
        <v>41</v>
      </c>
      <c r="D5" s="630" t="s">
        <v>42</v>
      </c>
      <c r="E5" s="632" t="s">
        <v>43</v>
      </c>
      <c r="F5" s="633" t="s">
        <v>44</v>
      </c>
      <c r="G5" s="634" t="s">
        <v>41</v>
      </c>
      <c r="H5" s="633" t="s">
        <v>45</v>
      </c>
      <c r="I5" s="632" t="s">
        <v>43</v>
      </c>
      <c r="K5" s="636"/>
    </row>
    <row r="6" spans="1:11" s="643" customFormat="1" ht="16.5" customHeight="1" thickBot="1">
      <c r="A6" s="637" t="s">
        <v>3</v>
      </c>
      <c r="B6" s="638">
        <f>B7+B19+B32+B39+B48+B55</f>
        <v>487258</v>
      </c>
      <c r="C6" s="639">
        <f aca="true" t="shared" si="0" ref="C6:C55">(B6/$B$6)</f>
        <v>1</v>
      </c>
      <c r="D6" s="640">
        <f>D7+D19+D32+D39+D48+D55</f>
        <v>465489</v>
      </c>
      <c r="E6" s="641">
        <f aca="true" t="shared" si="1" ref="E6:E20">IF(ISERROR(B6/D6-1),"         /0",(B6/D6-1))</f>
        <v>0.0467658741667365</v>
      </c>
      <c r="F6" s="638">
        <f>F7+F19+F32+F39+F48+F55</f>
        <v>2584034</v>
      </c>
      <c r="G6" s="639">
        <f aca="true" t="shared" si="2" ref="G6:G55">(F6/$F$6)</f>
        <v>1</v>
      </c>
      <c r="H6" s="640">
        <f>H7+H19+H32+H39+H48+H55</f>
        <v>2511517</v>
      </c>
      <c r="I6" s="642">
        <f aca="true" t="shared" si="3" ref="I6:I20">IF(ISERROR(F6/H6-1),"         /0",(F6/H6-1))</f>
        <v>0.028873784250713852</v>
      </c>
      <c r="K6" s="644"/>
    </row>
    <row r="7" spans="1:15" s="651" customFormat="1" ht="16.5" customHeight="1">
      <c r="A7" s="645" t="s">
        <v>237</v>
      </c>
      <c r="B7" s="646">
        <f>SUM(B8:B18)</f>
        <v>201402</v>
      </c>
      <c r="C7" s="647">
        <f t="shared" si="0"/>
        <v>0.4133374926630245</v>
      </c>
      <c r="D7" s="648">
        <f>SUM(D8:D18)</f>
        <v>179624</v>
      </c>
      <c r="E7" s="649">
        <f t="shared" si="1"/>
        <v>0.12124215026945184</v>
      </c>
      <c r="F7" s="646">
        <f>SUM(F8:F18)</f>
        <v>973602</v>
      </c>
      <c r="G7" s="647">
        <f t="shared" si="2"/>
        <v>0.376776002173346</v>
      </c>
      <c r="H7" s="648">
        <f>SUM(H8:H18)</f>
        <v>892648</v>
      </c>
      <c r="I7" s="650">
        <f t="shared" si="3"/>
        <v>0.09068972316075308</v>
      </c>
      <c r="K7" s="652"/>
      <c r="L7" s="653"/>
      <c r="M7" s="654"/>
      <c r="N7" s="654"/>
      <c r="O7" s="654"/>
    </row>
    <row r="8" spans="1:11" s="664" customFormat="1" ht="16.5" customHeight="1">
      <c r="A8" s="655" t="s">
        <v>46</v>
      </c>
      <c r="B8" s="656">
        <v>78124</v>
      </c>
      <c r="C8" s="657">
        <f t="shared" si="0"/>
        <v>0.16033395039178422</v>
      </c>
      <c r="D8" s="658">
        <v>78888</v>
      </c>
      <c r="E8" s="659">
        <f t="shared" si="1"/>
        <v>-0.009684616164689186</v>
      </c>
      <c r="F8" s="660">
        <v>394921</v>
      </c>
      <c r="G8" s="657">
        <f t="shared" si="2"/>
        <v>0.1528311933976101</v>
      </c>
      <c r="H8" s="658">
        <v>400791</v>
      </c>
      <c r="I8" s="661">
        <f t="shared" si="3"/>
        <v>-0.01464603746092108</v>
      </c>
      <c r="J8" s="662"/>
      <c r="K8" s="663"/>
    </row>
    <row r="9" spans="1:11" s="664" customFormat="1" ht="16.5" customHeight="1">
      <c r="A9" s="655" t="s">
        <v>68</v>
      </c>
      <c r="B9" s="656">
        <v>44192</v>
      </c>
      <c r="C9" s="657">
        <f t="shared" si="0"/>
        <v>0.09069527847670023</v>
      </c>
      <c r="D9" s="658">
        <v>49230</v>
      </c>
      <c r="E9" s="659">
        <f>IF(ISERROR(B9/D9-1),"         /0",(B9/D9-1))</f>
        <v>-0.10233597399959371</v>
      </c>
      <c r="F9" s="660">
        <v>208564</v>
      </c>
      <c r="G9" s="657">
        <f t="shared" si="2"/>
        <v>0.08071256028364952</v>
      </c>
      <c r="H9" s="658">
        <v>252207</v>
      </c>
      <c r="I9" s="661">
        <f>IF(ISERROR(F9/H9-1),"         /0",(F9/H9-1))</f>
        <v>-0.17304436435150494</v>
      </c>
      <c r="J9" s="662"/>
      <c r="K9" s="663"/>
    </row>
    <row r="10" spans="1:11" s="664" customFormat="1" ht="16.5" customHeight="1">
      <c r="A10" s="655" t="s">
        <v>72</v>
      </c>
      <c r="B10" s="656">
        <v>20584</v>
      </c>
      <c r="C10" s="657">
        <f t="shared" si="0"/>
        <v>0.04224456037663825</v>
      </c>
      <c r="D10" s="658">
        <v>6217</v>
      </c>
      <c r="E10" s="659">
        <f>IF(ISERROR(B10/D10-1),"         /0",(B10/D10-1))</f>
        <v>2.3109216663985843</v>
      </c>
      <c r="F10" s="660">
        <v>89411</v>
      </c>
      <c r="G10" s="657">
        <f t="shared" si="2"/>
        <v>0.03460132490516766</v>
      </c>
      <c r="H10" s="658">
        <v>11326</v>
      </c>
      <c r="I10" s="661">
        <f>IF(ISERROR(F10/H10-1),"         /0",(F10/H10-1))</f>
        <v>6.8943139678615575</v>
      </c>
      <c r="J10" s="662"/>
      <c r="K10" s="663"/>
    </row>
    <row r="11" spans="1:11" s="664" customFormat="1" ht="16.5" customHeight="1">
      <c r="A11" s="655" t="s">
        <v>71</v>
      </c>
      <c r="B11" s="656">
        <v>19799</v>
      </c>
      <c r="C11" s="657">
        <f t="shared" si="0"/>
        <v>0.040633504221582815</v>
      </c>
      <c r="D11" s="658">
        <v>15900</v>
      </c>
      <c r="E11" s="659">
        <f t="shared" si="1"/>
        <v>0.24522012578616348</v>
      </c>
      <c r="F11" s="660">
        <v>98002</v>
      </c>
      <c r="G11" s="657">
        <f t="shared" si="2"/>
        <v>0.03792597156229369</v>
      </c>
      <c r="H11" s="658">
        <v>84872</v>
      </c>
      <c r="I11" s="661">
        <f t="shared" si="3"/>
        <v>0.1547035535865775</v>
      </c>
      <c r="J11" s="662"/>
      <c r="K11" s="663"/>
    </row>
    <row r="12" spans="1:11" s="664" customFormat="1" ht="16.5" customHeight="1">
      <c r="A12" s="655" t="s">
        <v>74</v>
      </c>
      <c r="B12" s="656">
        <v>14525</v>
      </c>
      <c r="C12" s="657">
        <f t="shared" si="0"/>
        <v>0.029809669620611667</v>
      </c>
      <c r="D12" s="658">
        <v>10027</v>
      </c>
      <c r="E12" s="659">
        <f aca="true" t="shared" si="4" ref="E12:E17">IF(ISERROR(B12/D12-1),"         /0",(B12/D12-1))</f>
        <v>0.44858881021242647</v>
      </c>
      <c r="F12" s="660">
        <v>69697</v>
      </c>
      <c r="G12" s="657">
        <f t="shared" si="2"/>
        <v>0.026972168322862623</v>
      </c>
      <c r="H12" s="658">
        <v>48536</v>
      </c>
      <c r="I12" s="661">
        <f aca="true" t="shared" si="5" ref="I12:I17">IF(ISERROR(F12/H12-1),"         /0",(F12/H12-1))</f>
        <v>0.4359856601285643</v>
      </c>
      <c r="J12" s="662"/>
      <c r="K12" s="663"/>
    </row>
    <row r="13" spans="1:11" s="664" customFormat="1" ht="16.5" customHeight="1">
      <c r="A13" s="655" t="s">
        <v>77</v>
      </c>
      <c r="B13" s="656">
        <v>8221</v>
      </c>
      <c r="C13" s="657">
        <f t="shared" si="0"/>
        <v>0.016871965160141035</v>
      </c>
      <c r="D13" s="658"/>
      <c r="E13" s="659" t="str">
        <f t="shared" si="4"/>
        <v>         /0</v>
      </c>
      <c r="F13" s="660">
        <v>31197</v>
      </c>
      <c r="G13" s="657">
        <f t="shared" si="2"/>
        <v>0.012072983559813842</v>
      </c>
      <c r="H13" s="658"/>
      <c r="I13" s="661" t="str">
        <f t="shared" si="5"/>
        <v>         /0</v>
      </c>
      <c r="J13" s="662"/>
      <c r="K13" s="663"/>
    </row>
    <row r="14" spans="1:11" s="664" customFormat="1" ht="16.5" customHeight="1">
      <c r="A14" s="655" t="s">
        <v>82</v>
      </c>
      <c r="B14" s="656">
        <v>4743</v>
      </c>
      <c r="C14" s="657">
        <f t="shared" si="0"/>
        <v>0.009734062857869957</v>
      </c>
      <c r="D14" s="658">
        <v>4317</v>
      </c>
      <c r="E14" s="659">
        <f t="shared" si="4"/>
        <v>0.09867963863794293</v>
      </c>
      <c r="F14" s="660">
        <v>25956</v>
      </c>
      <c r="G14" s="657">
        <f t="shared" si="2"/>
        <v>0.010044759472979071</v>
      </c>
      <c r="H14" s="658">
        <v>25995</v>
      </c>
      <c r="I14" s="661">
        <f t="shared" si="5"/>
        <v>-0.0015002885170225522</v>
      </c>
      <c r="J14" s="662"/>
      <c r="K14" s="663"/>
    </row>
    <row r="15" spans="1:11" s="664" customFormat="1" ht="16.5" customHeight="1">
      <c r="A15" s="655" t="s">
        <v>69</v>
      </c>
      <c r="B15" s="656">
        <v>4337</v>
      </c>
      <c r="C15" s="657">
        <f t="shared" si="0"/>
        <v>0.008900828719076957</v>
      </c>
      <c r="D15" s="658">
        <v>5467</v>
      </c>
      <c r="E15" s="659">
        <f t="shared" si="4"/>
        <v>-0.20669471373696724</v>
      </c>
      <c r="F15" s="660">
        <v>21084</v>
      </c>
      <c r="G15" s="657">
        <f t="shared" si="2"/>
        <v>0.008159335364782352</v>
      </c>
      <c r="H15" s="658">
        <v>27147</v>
      </c>
      <c r="I15" s="661">
        <f t="shared" si="5"/>
        <v>-0.22333959553541827</v>
      </c>
      <c r="J15" s="662"/>
      <c r="K15" s="663"/>
    </row>
    <row r="16" spans="1:11" s="664" customFormat="1" ht="16.5" customHeight="1">
      <c r="A16" s="655" t="s">
        <v>78</v>
      </c>
      <c r="B16" s="656">
        <v>4174</v>
      </c>
      <c r="C16" s="657">
        <f t="shared" si="0"/>
        <v>0.008566303683059077</v>
      </c>
      <c r="D16" s="658">
        <v>5065</v>
      </c>
      <c r="E16" s="659">
        <f t="shared" si="4"/>
        <v>-0.17591312931885483</v>
      </c>
      <c r="F16" s="660">
        <v>19075</v>
      </c>
      <c r="G16" s="657">
        <f t="shared" si="2"/>
        <v>0.007381868814419624</v>
      </c>
      <c r="H16" s="658">
        <v>20948</v>
      </c>
      <c r="I16" s="661">
        <f t="shared" si="5"/>
        <v>-0.08941187702883335</v>
      </c>
      <c r="J16" s="662"/>
      <c r="K16" s="663"/>
    </row>
    <row r="17" spans="1:11" s="664" customFormat="1" ht="16.5" customHeight="1">
      <c r="A17" s="655" t="s">
        <v>47</v>
      </c>
      <c r="B17" s="656">
        <v>2128</v>
      </c>
      <c r="C17" s="657">
        <f t="shared" si="0"/>
        <v>0.004367296175742625</v>
      </c>
      <c r="D17" s="658">
        <v>2594</v>
      </c>
      <c r="E17" s="659">
        <f t="shared" si="4"/>
        <v>-0.17964533538936012</v>
      </c>
      <c r="F17" s="660">
        <v>12460</v>
      </c>
      <c r="G17" s="657">
        <f t="shared" si="2"/>
        <v>0.004821917977859425</v>
      </c>
      <c r="H17" s="658">
        <v>12798</v>
      </c>
      <c r="I17" s="661">
        <f t="shared" si="5"/>
        <v>-0.026410376621347043</v>
      </c>
      <c r="J17" s="662"/>
      <c r="K17" s="663"/>
    </row>
    <row r="18" spans="1:11" s="664" customFormat="1" ht="16.5" customHeight="1" thickBot="1">
      <c r="A18" s="655" t="s">
        <v>102</v>
      </c>
      <c r="B18" s="656">
        <v>575</v>
      </c>
      <c r="C18" s="657">
        <f t="shared" si="0"/>
        <v>0.0011800729798176735</v>
      </c>
      <c r="D18" s="658">
        <v>1919</v>
      </c>
      <c r="E18" s="659">
        <f t="shared" si="1"/>
        <v>-0.7003647733194371</v>
      </c>
      <c r="F18" s="660">
        <v>3235</v>
      </c>
      <c r="G18" s="657">
        <f t="shared" si="2"/>
        <v>0.0012519185119081251</v>
      </c>
      <c r="H18" s="658">
        <v>8028</v>
      </c>
      <c r="I18" s="661">
        <f t="shared" si="3"/>
        <v>-0.5970353761833582</v>
      </c>
      <c r="J18" s="662"/>
      <c r="K18" s="663"/>
    </row>
    <row r="19" spans="1:11" s="669" customFormat="1" ht="16.5" customHeight="1">
      <c r="A19" s="645" t="s">
        <v>172</v>
      </c>
      <c r="B19" s="665">
        <f>SUM(B20:B31)</f>
        <v>118841</v>
      </c>
      <c r="C19" s="647">
        <f t="shared" si="0"/>
        <v>0.24389748346871679</v>
      </c>
      <c r="D19" s="666">
        <f>SUM(D20:D31)</f>
        <v>116119</v>
      </c>
      <c r="E19" s="649">
        <f t="shared" si="1"/>
        <v>0.023441469526950698</v>
      </c>
      <c r="F19" s="665">
        <f>SUM(F20:F31)</f>
        <v>675500</v>
      </c>
      <c r="G19" s="647">
        <f t="shared" si="2"/>
        <v>0.26141296902440136</v>
      </c>
      <c r="H19" s="666">
        <f>SUM(H20:H31)</f>
        <v>696887</v>
      </c>
      <c r="I19" s="650">
        <f t="shared" si="3"/>
        <v>-0.030689337008726003</v>
      </c>
      <c r="J19" s="667"/>
      <c r="K19" s="668"/>
    </row>
    <row r="20" spans="1:11" s="664" customFormat="1" ht="16.5" customHeight="1">
      <c r="A20" s="655" t="s">
        <v>46</v>
      </c>
      <c r="B20" s="670">
        <v>57830</v>
      </c>
      <c r="C20" s="657">
        <f t="shared" si="0"/>
        <v>0.11868455725714099</v>
      </c>
      <c r="D20" s="671">
        <v>59464</v>
      </c>
      <c r="E20" s="659">
        <f t="shared" si="1"/>
        <v>-0.02747881070900038</v>
      </c>
      <c r="F20" s="670">
        <v>332648</v>
      </c>
      <c r="G20" s="657">
        <f t="shared" si="2"/>
        <v>0.12873205228723772</v>
      </c>
      <c r="H20" s="671">
        <v>376630</v>
      </c>
      <c r="I20" s="661">
        <f t="shared" si="3"/>
        <v>-0.11677773942596181</v>
      </c>
      <c r="J20" s="662"/>
      <c r="K20" s="663"/>
    </row>
    <row r="21" spans="1:11" s="664" customFormat="1" ht="16.5" customHeight="1">
      <c r="A21" s="655" t="s">
        <v>73</v>
      </c>
      <c r="B21" s="670">
        <v>17018</v>
      </c>
      <c r="C21" s="657">
        <f t="shared" si="0"/>
        <v>0.03492605560093421</v>
      </c>
      <c r="D21" s="671">
        <v>7941</v>
      </c>
      <c r="E21" s="659">
        <f aca="true" t="shared" si="6" ref="E21:E30">IF(ISERROR(B21/D21-1),"         /0",(B21/D21-1))</f>
        <v>1.1430550308525373</v>
      </c>
      <c r="F21" s="670">
        <v>72547</v>
      </c>
      <c r="G21" s="657">
        <f t="shared" si="2"/>
        <v>0.028075094987140264</v>
      </c>
      <c r="H21" s="671">
        <v>37770</v>
      </c>
      <c r="I21" s="661">
        <f aca="true" t="shared" si="7" ref="I21:I30">IF(ISERROR(F21/H21-1),"         /0",(F21/H21-1))</f>
        <v>0.9207572147206777</v>
      </c>
      <c r="J21" s="662"/>
      <c r="K21" s="663"/>
    </row>
    <row r="22" spans="1:11" s="664" customFormat="1" ht="16.5" customHeight="1">
      <c r="A22" s="655" t="s">
        <v>76</v>
      </c>
      <c r="B22" s="670">
        <v>13885</v>
      </c>
      <c r="C22" s="657">
        <f t="shared" si="0"/>
        <v>0.028496197086553734</v>
      </c>
      <c r="D22" s="671">
        <v>11945</v>
      </c>
      <c r="E22" s="659">
        <f t="shared" si="6"/>
        <v>0.162411050648807</v>
      </c>
      <c r="F22" s="670">
        <v>71105</v>
      </c>
      <c r="G22" s="657">
        <f t="shared" si="2"/>
        <v>0.02751705279419698</v>
      </c>
      <c r="H22" s="671">
        <v>71316</v>
      </c>
      <c r="I22" s="661">
        <f t="shared" si="7"/>
        <v>-0.00295866285265578</v>
      </c>
      <c r="J22" s="662"/>
      <c r="K22" s="663"/>
    </row>
    <row r="23" spans="1:11" s="664" customFormat="1" ht="16.5" customHeight="1">
      <c r="A23" s="655" t="s">
        <v>47</v>
      </c>
      <c r="B23" s="670">
        <v>9413</v>
      </c>
      <c r="C23" s="657">
        <f t="shared" si="0"/>
        <v>0.019318307754823932</v>
      </c>
      <c r="D23" s="671">
        <v>9850</v>
      </c>
      <c r="E23" s="659">
        <f>IF(ISERROR(B23/D23-1),"         /0",(B23/D23-1))</f>
        <v>-0.04436548223350256</v>
      </c>
      <c r="F23" s="670">
        <v>59363</v>
      </c>
      <c r="G23" s="657">
        <f t="shared" si="2"/>
        <v>0.022972994937373117</v>
      </c>
      <c r="H23" s="671">
        <v>71546</v>
      </c>
      <c r="I23" s="661">
        <f>IF(ISERROR(F23/H23-1),"         /0",(F23/H23-1))</f>
        <v>-0.1702820562994437</v>
      </c>
      <c r="J23" s="662"/>
      <c r="K23" s="663"/>
    </row>
    <row r="24" spans="1:11" s="664" customFormat="1" ht="16.5" customHeight="1">
      <c r="A24" s="655" t="s">
        <v>49</v>
      </c>
      <c r="B24" s="670">
        <v>5238</v>
      </c>
      <c r="C24" s="657">
        <f t="shared" si="0"/>
        <v>0.01074995177093039</v>
      </c>
      <c r="D24" s="671">
        <v>3747</v>
      </c>
      <c r="E24" s="659">
        <f>IF(ISERROR(B24/D24-1),"         /0",(B24/D24-1))</f>
        <v>0.3979183346677342</v>
      </c>
      <c r="F24" s="670">
        <v>32187</v>
      </c>
      <c r="G24" s="657">
        <f t="shared" si="2"/>
        <v>0.01245610545372081</v>
      </c>
      <c r="H24" s="671">
        <v>4436</v>
      </c>
      <c r="I24" s="672" t="s">
        <v>151</v>
      </c>
      <c r="J24" s="662"/>
      <c r="K24" s="663"/>
    </row>
    <row r="25" spans="1:11" s="664" customFormat="1" ht="16.5" customHeight="1">
      <c r="A25" s="655" t="s">
        <v>69</v>
      </c>
      <c r="B25" s="670">
        <v>3732</v>
      </c>
      <c r="C25" s="657">
        <f t="shared" si="0"/>
        <v>0.007659186714225318</v>
      </c>
      <c r="D25" s="671">
        <v>3315</v>
      </c>
      <c r="E25" s="659">
        <f>IF(ISERROR(B25/D25-1),"         /0",(B25/D25-1))</f>
        <v>0.1257918552036199</v>
      </c>
      <c r="F25" s="670">
        <v>24067</v>
      </c>
      <c r="G25" s="657">
        <f t="shared" si="2"/>
        <v>0.009313731940059612</v>
      </c>
      <c r="H25" s="671">
        <v>22404</v>
      </c>
      <c r="I25" s="661">
        <f>IF(ISERROR(F25/H25-1),"         /0",(F25/H25-1))</f>
        <v>0.07422781646134613</v>
      </c>
      <c r="J25" s="662"/>
      <c r="K25" s="663"/>
    </row>
    <row r="26" spans="1:11" s="664" customFormat="1" ht="16.5" customHeight="1">
      <c r="A26" s="655" t="s">
        <v>78</v>
      </c>
      <c r="B26" s="670">
        <v>3353</v>
      </c>
      <c r="C26" s="657">
        <f t="shared" si="0"/>
        <v>0.006881364697962886</v>
      </c>
      <c r="D26" s="671">
        <v>3687</v>
      </c>
      <c r="E26" s="659">
        <f t="shared" si="6"/>
        <v>-0.09058855438025493</v>
      </c>
      <c r="F26" s="670">
        <v>20995</v>
      </c>
      <c r="G26" s="657">
        <f t="shared" si="2"/>
        <v>0.008124893093511927</v>
      </c>
      <c r="H26" s="671">
        <v>22209</v>
      </c>
      <c r="I26" s="661">
        <f t="shared" si="7"/>
        <v>-0.0546625242019001</v>
      </c>
      <c r="J26" s="662"/>
      <c r="K26" s="663"/>
    </row>
    <row r="27" spans="1:11" s="664" customFormat="1" ht="16.5" customHeight="1">
      <c r="A27" s="655" t="s">
        <v>83</v>
      </c>
      <c r="B27" s="670">
        <v>2808</v>
      </c>
      <c r="C27" s="657">
        <f t="shared" si="0"/>
        <v>0.005762860743179178</v>
      </c>
      <c r="D27" s="671">
        <v>5350</v>
      </c>
      <c r="E27" s="659">
        <f t="shared" si="6"/>
        <v>-0.4751401869158879</v>
      </c>
      <c r="F27" s="670">
        <v>19508</v>
      </c>
      <c r="G27" s="657">
        <f t="shared" si="2"/>
        <v>0.00754943626902742</v>
      </c>
      <c r="H27" s="671">
        <v>28315</v>
      </c>
      <c r="I27" s="661">
        <f t="shared" si="7"/>
        <v>-0.3110365530637471</v>
      </c>
      <c r="J27" s="662"/>
      <c r="K27" s="663"/>
    </row>
    <row r="28" spans="1:11" s="664" customFormat="1" ht="16.5" customHeight="1">
      <c r="A28" s="655" t="s">
        <v>48</v>
      </c>
      <c r="B28" s="670">
        <v>2171</v>
      </c>
      <c r="C28" s="657">
        <f t="shared" si="0"/>
        <v>0.004455545111624643</v>
      </c>
      <c r="D28" s="671">
        <v>2028</v>
      </c>
      <c r="E28" s="659">
        <f t="shared" si="6"/>
        <v>0.07051282051282048</v>
      </c>
      <c r="F28" s="670">
        <v>13040</v>
      </c>
      <c r="G28" s="657">
        <f t="shared" si="2"/>
        <v>0.005046373228835224</v>
      </c>
      <c r="H28" s="671">
        <v>12644</v>
      </c>
      <c r="I28" s="661">
        <f t="shared" si="7"/>
        <v>0.03131920278392908</v>
      </c>
      <c r="J28" s="662"/>
      <c r="K28" s="663"/>
    </row>
    <row r="29" spans="1:11" s="664" customFormat="1" ht="16.5" customHeight="1">
      <c r="A29" s="655" t="s">
        <v>84</v>
      </c>
      <c r="B29" s="670">
        <v>1878</v>
      </c>
      <c r="C29" s="657">
        <f t="shared" si="0"/>
        <v>0.003854220967126245</v>
      </c>
      <c r="D29" s="671">
        <v>5647</v>
      </c>
      <c r="E29" s="659">
        <f t="shared" si="6"/>
        <v>-0.667434035771206</v>
      </c>
      <c r="F29" s="670">
        <v>17445</v>
      </c>
      <c r="G29" s="657">
        <f t="shared" si="2"/>
        <v>0.006751072160815222</v>
      </c>
      <c r="H29" s="671">
        <v>28510</v>
      </c>
      <c r="I29" s="661">
        <f t="shared" si="7"/>
        <v>-0.3881094352858646</v>
      </c>
      <c r="J29" s="662"/>
      <c r="K29" s="663"/>
    </row>
    <row r="30" spans="1:11" s="664" customFormat="1" ht="16.5" customHeight="1">
      <c r="A30" s="655" t="s">
        <v>85</v>
      </c>
      <c r="B30" s="670">
        <v>1492</v>
      </c>
      <c r="C30" s="657">
        <f t="shared" si="0"/>
        <v>0.0030620328450225547</v>
      </c>
      <c r="D30" s="671">
        <v>1851</v>
      </c>
      <c r="E30" s="659">
        <f t="shared" si="6"/>
        <v>-0.19394921663965425</v>
      </c>
      <c r="F30" s="670">
        <v>7809</v>
      </c>
      <c r="G30" s="657">
        <f t="shared" si="2"/>
        <v>0.003022019060120726</v>
      </c>
      <c r="H30" s="671">
        <v>14066</v>
      </c>
      <c r="I30" s="661">
        <f t="shared" si="7"/>
        <v>-0.44483150860230347</v>
      </c>
      <c r="J30" s="662"/>
      <c r="K30" s="663"/>
    </row>
    <row r="31" spans="1:11" s="664" customFormat="1" ht="16.5" customHeight="1" thickBot="1">
      <c r="A31" s="655" t="s">
        <v>102</v>
      </c>
      <c r="B31" s="670">
        <v>23</v>
      </c>
      <c r="C31" s="657">
        <f t="shared" si="0"/>
        <v>4.720291919270694E-05</v>
      </c>
      <c r="D31" s="671">
        <v>1294</v>
      </c>
      <c r="E31" s="659">
        <f>IF(ISERROR(B31/D31-1),"         /0",(B31/D31-1))</f>
        <v>-0.982225656877898</v>
      </c>
      <c r="F31" s="670">
        <v>4786</v>
      </c>
      <c r="G31" s="657">
        <f t="shared" si="2"/>
        <v>0.0018521428123623761</v>
      </c>
      <c r="H31" s="671">
        <v>7041</v>
      </c>
      <c r="I31" s="661">
        <f>IF(ISERROR(F31/H31-1),"         /0",(F31/H31-1))</f>
        <v>-0.32026700752733983</v>
      </c>
      <c r="J31" s="662"/>
      <c r="K31" s="663"/>
    </row>
    <row r="32" spans="1:11" s="669" customFormat="1" ht="16.5" customHeight="1">
      <c r="A32" s="645" t="s">
        <v>184</v>
      </c>
      <c r="B32" s="665">
        <f>SUM(B33:B38)</f>
        <v>72656</v>
      </c>
      <c r="C32" s="647">
        <f t="shared" si="0"/>
        <v>0.14911196942892677</v>
      </c>
      <c r="D32" s="666">
        <f>SUM(D33:D38)</f>
        <v>66760</v>
      </c>
      <c r="E32" s="649">
        <f aca="true" t="shared" si="8" ref="E32:E40">IF(ISERROR(B32/D32-1),"         /0",(B32/D32-1))</f>
        <v>0.0883163571000598</v>
      </c>
      <c r="F32" s="665">
        <f>SUM(F33:F38)</f>
        <v>376383</v>
      </c>
      <c r="G32" s="647">
        <f t="shared" si="2"/>
        <v>0.1456571391862491</v>
      </c>
      <c r="H32" s="666">
        <f>SUM(H33:H38)</f>
        <v>355807</v>
      </c>
      <c r="I32" s="650">
        <f aca="true" t="shared" si="9" ref="I32:I40">IF(ISERROR(F32/H32-1),"         /0",(F32/H32-1))</f>
        <v>0.05782910398052876</v>
      </c>
      <c r="J32" s="667"/>
      <c r="K32" s="668"/>
    </row>
    <row r="33" spans="1:11" s="664" customFormat="1" ht="16.5" customHeight="1">
      <c r="A33" s="655" t="s">
        <v>70</v>
      </c>
      <c r="B33" s="670">
        <v>26981</v>
      </c>
      <c r="C33" s="657">
        <f t="shared" si="0"/>
        <v>0.05537312881471418</v>
      </c>
      <c r="D33" s="671">
        <v>23348</v>
      </c>
      <c r="E33" s="659">
        <f t="shared" si="8"/>
        <v>0.15560219290731547</v>
      </c>
      <c r="F33" s="670">
        <v>118333</v>
      </c>
      <c r="G33" s="657">
        <f t="shared" si="2"/>
        <v>0.04579390209261953</v>
      </c>
      <c r="H33" s="671">
        <v>119229</v>
      </c>
      <c r="I33" s="661">
        <f t="shared" si="9"/>
        <v>-0.0075149502218420094</v>
      </c>
      <c r="J33" s="662"/>
      <c r="K33" s="663"/>
    </row>
    <row r="34" spans="1:11" s="664" customFormat="1" ht="16.5" customHeight="1">
      <c r="A34" s="655" t="s">
        <v>46</v>
      </c>
      <c r="B34" s="670">
        <v>23677</v>
      </c>
      <c r="C34" s="657">
        <f t="shared" si="0"/>
        <v>0.0485923268576401</v>
      </c>
      <c r="D34" s="671">
        <v>16927</v>
      </c>
      <c r="E34" s="659">
        <f>IF(ISERROR(B34/D34-1),"         /0",(B34/D34-1))</f>
        <v>0.3987711939504932</v>
      </c>
      <c r="F34" s="670">
        <v>136122</v>
      </c>
      <c r="G34" s="657">
        <f t="shared" si="2"/>
        <v>0.05267809943677212</v>
      </c>
      <c r="H34" s="671">
        <v>96564</v>
      </c>
      <c r="I34" s="661">
        <f>IF(ISERROR(F34/H34-1),"         /0",(F34/H34-1))</f>
        <v>0.40965577233751715</v>
      </c>
      <c r="J34" s="662"/>
      <c r="K34" s="663"/>
    </row>
    <row r="35" spans="1:11" s="664" customFormat="1" ht="16.5" customHeight="1">
      <c r="A35" s="655" t="s">
        <v>75</v>
      </c>
      <c r="B35" s="670">
        <v>14395</v>
      </c>
      <c r="C35" s="657">
        <f t="shared" si="0"/>
        <v>0.02954287051213115</v>
      </c>
      <c r="D35" s="671">
        <v>15093</v>
      </c>
      <c r="E35" s="659">
        <f>IF(ISERROR(B35/D35-1),"         /0",(B35/D35-1))</f>
        <v>-0.046246604386139256</v>
      </c>
      <c r="F35" s="670">
        <v>79590</v>
      </c>
      <c r="G35" s="657">
        <f t="shared" si="2"/>
        <v>0.030800678319248122</v>
      </c>
      <c r="H35" s="671">
        <v>84668</v>
      </c>
      <c r="I35" s="661">
        <f>IF(ISERROR(F35/H35-1),"         /0",(F35/H35-1))</f>
        <v>-0.05997543345774081</v>
      </c>
      <c r="J35" s="662"/>
      <c r="K35" s="663"/>
    </row>
    <row r="36" spans="1:11" s="664" customFormat="1" ht="16.5" customHeight="1">
      <c r="A36" s="655" t="s">
        <v>81</v>
      </c>
      <c r="B36" s="670">
        <v>5256</v>
      </c>
      <c r="C36" s="657">
        <f t="shared" si="0"/>
        <v>0.01078689318595077</v>
      </c>
      <c r="D36" s="671">
        <v>5617</v>
      </c>
      <c r="E36" s="659">
        <f t="shared" si="8"/>
        <v>-0.0642691828378138</v>
      </c>
      <c r="F36" s="670">
        <v>22818</v>
      </c>
      <c r="G36" s="657">
        <f t="shared" si="2"/>
        <v>0.008830379166837588</v>
      </c>
      <c r="H36" s="671">
        <v>29498</v>
      </c>
      <c r="I36" s="661">
        <f t="shared" si="9"/>
        <v>-0.22645603091735034</v>
      </c>
      <c r="J36" s="662"/>
      <c r="K36" s="663"/>
    </row>
    <row r="37" spans="1:11" s="664" customFormat="1" ht="16.5" customHeight="1">
      <c r="A37" s="655" t="s">
        <v>47</v>
      </c>
      <c r="B37" s="670">
        <v>1440</v>
      </c>
      <c r="C37" s="657">
        <f t="shared" si="0"/>
        <v>0.0029553132016303476</v>
      </c>
      <c r="D37" s="671">
        <v>1452</v>
      </c>
      <c r="E37" s="659">
        <f t="shared" si="8"/>
        <v>-0.008264462809917328</v>
      </c>
      <c r="F37" s="670">
        <v>10970</v>
      </c>
      <c r="G37" s="657">
        <f t="shared" si="2"/>
        <v>0.004245300177938835</v>
      </c>
      <c r="H37" s="671">
        <v>11012</v>
      </c>
      <c r="I37" s="661">
        <f t="shared" si="9"/>
        <v>-0.0038140210679259434</v>
      </c>
      <c r="J37" s="662"/>
      <c r="K37" s="663"/>
    </row>
    <row r="38" spans="1:11" s="664" customFormat="1" ht="16.5" customHeight="1" thickBot="1">
      <c r="A38" s="655" t="s">
        <v>102</v>
      </c>
      <c r="B38" s="670">
        <v>907</v>
      </c>
      <c r="C38" s="657">
        <f t="shared" si="0"/>
        <v>0.001861436856860226</v>
      </c>
      <c r="D38" s="671">
        <v>4323</v>
      </c>
      <c r="E38" s="659">
        <f>IF(ISERROR(B38/D38-1),"         /0",(B38/D38-1))</f>
        <v>-0.7901919962988665</v>
      </c>
      <c r="F38" s="670">
        <v>8550</v>
      </c>
      <c r="G38" s="657">
        <f t="shared" si="2"/>
        <v>0.0033087799928329118</v>
      </c>
      <c r="H38" s="671">
        <v>14836</v>
      </c>
      <c r="I38" s="661">
        <f>IF(ISERROR(F38/H38-1),"         /0",(F38/H38-1))</f>
        <v>-0.42369911027231055</v>
      </c>
      <c r="J38" s="662"/>
      <c r="K38" s="663"/>
    </row>
    <row r="39" spans="1:11" s="669" customFormat="1" ht="16.5" customHeight="1">
      <c r="A39" s="645" t="s">
        <v>224</v>
      </c>
      <c r="B39" s="665">
        <f>SUM(B40:B47)</f>
        <v>82615</v>
      </c>
      <c r="C39" s="647">
        <f t="shared" si="0"/>
        <v>0.1695508334393689</v>
      </c>
      <c r="D39" s="666">
        <f>SUM(D40:D47)</f>
        <v>92516</v>
      </c>
      <c r="E39" s="649">
        <f t="shared" si="8"/>
        <v>-0.10701932638678713</v>
      </c>
      <c r="F39" s="673">
        <f>SUM(F40:F47)</f>
        <v>494842</v>
      </c>
      <c r="G39" s="647">
        <f t="shared" si="2"/>
        <v>0.19149980224718405</v>
      </c>
      <c r="H39" s="666">
        <f>SUM(H40:H47)</f>
        <v>504172</v>
      </c>
      <c r="I39" s="650">
        <f t="shared" si="9"/>
        <v>-0.018505589362360464</v>
      </c>
      <c r="J39" s="667"/>
      <c r="K39" s="668"/>
    </row>
    <row r="40" spans="1:11" s="664" customFormat="1" ht="16.5" customHeight="1">
      <c r="A40" s="655" t="s">
        <v>49</v>
      </c>
      <c r="B40" s="670">
        <v>29517</v>
      </c>
      <c r="C40" s="657">
        <f t="shared" si="0"/>
        <v>0.060577763730918735</v>
      </c>
      <c r="D40" s="671">
        <v>28426</v>
      </c>
      <c r="E40" s="659">
        <f t="shared" si="8"/>
        <v>0.03838035601210166</v>
      </c>
      <c r="F40" s="674">
        <v>182288</v>
      </c>
      <c r="G40" s="657">
        <f t="shared" si="2"/>
        <v>0.07054396343082173</v>
      </c>
      <c r="H40" s="671">
        <v>141156</v>
      </c>
      <c r="I40" s="661">
        <f t="shared" si="9"/>
        <v>0.2913939187848904</v>
      </c>
      <c r="J40" s="662"/>
      <c r="K40" s="663"/>
    </row>
    <row r="41" spans="1:11" s="664" customFormat="1" ht="16.5" customHeight="1">
      <c r="A41" s="655" t="s">
        <v>69</v>
      </c>
      <c r="B41" s="670">
        <v>21386</v>
      </c>
      <c r="C41" s="657">
        <f t="shared" si="0"/>
        <v>0.043890505645879596</v>
      </c>
      <c r="D41" s="671">
        <v>24751</v>
      </c>
      <c r="E41" s="659">
        <f aca="true" t="shared" si="10" ref="E41:E47">IF(ISERROR(B41/D41-1),"         /0",(B41/D41-1))</f>
        <v>-0.1359541028645307</v>
      </c>
      <c r="F41" s="674">
        <v>124102</v>
      </c>
      <c r="G41" s="657">
        <f t="shared" si="2"/>
        <v>0.04802645785620468</v>
      </c>
      <c r="H41" s="671">
        <v>151423</v>
      </c>
      <c r="I41" s="661">
        <f aca="true" t="shared" si="11" ref="I41:I47">IF(ISERROR(F41/H41-1),"         /0",(F41/H41-1))</f>
        <v>-0.18042833651426793</v>
      </c>
      <c r="J41" s="662"/>
      <c r="K41" s="663"/>
    </row>
    <row r="42" spans="1:11" s="664" customFormat="1" ht="16.5" customHeight="1">
      <c r="A42" s="655" t="s">
        <v>46</v>
      </c>
      <c r="B42" s="670">
        <v>16083</v>
      </c>
      <c r="C42" s="657">
        <f t="shared" si="0"/>
        <v>0.03300715432070895</v>
      </c>
      <c r="D42" s="671">
        <v>17361</v>
      </c>
      <c r="E42" s="659">
        <f>IF(ISERROR(B42/D42-1),"         /0",(B42/D42-1))</f>
        <v>-0.07361327112493521</v>
      </c>
      <c r="F42" s="674">
        <v>88472</v>
      </c>
      <c r="G42" s="657">
        <f t="shared" si="2"/>
        <v>0.03423793959367408</v>
      </c>
      <c r="H42" s="671">
        <v>91451</v>
      </c>
      <c r="I42" s="661">
        <f>IF(ISERROR(F42/H42-1),"         /0",(F42/H42-1))</f>
        <v>-0.0325748214891034</v>
      </c>
      <c r="J42" s="662"/>
      <c r="K42" s="663"/>
    </row>
    <row r="43" spans="1:11" s="664" customFormat="1" ht="16.5" customHeight="1">
      <c r="A43" s="655" t="s">
        <v>79</v>
      </c>
      <c r="B43" s="670">
        <v>5501</v>
      </c>
      <c r="C43" s="657">
        <f t="shared" si="0"/>
        <v>0.011289706890394822</v>
      </c>
      <c r="D43" s="671">
        <v>4476</v>
      </c>
      <c r="E43" s="659">
        <f>IF(ISERROR(B43/D43-1),"         /0",(B43/D43-1))</f>
        <v>0.2289991063449508</v>
      </c>
      <c r="F43" s="674">
        <v>28327</v>
      </c>
      <c r="G43" s="657">
        <f t="shared" si="2"/>
        <v>0.01096231705929566</v>
      </c>
      <c r="H43" s="671">
        <v>32191</v>
      </c>
      <c r="I43" s="661">
        <f>IF(ISERROR(F43/H43-1),"         /0",(F43/H43-1))</f>
        <v>-0.12003354974993008</v>
      </c>
      <c r="J43" s="662"/>
      <c r="K43" s="663"/>
    </row>
    <row r="44" spans="1:11" s="664" customFormat="1" ht="16.5" customHeight="1">
      <c r="A44" s="655" t="s">
        <v>80</v>
      </c>
      <c r="B44" s="670">
        <v>5298</v>
      </c>
      <c r="C44" s="657">
        <f t="shared" si="0"/>
        <v>0.01087308982099832</v>
      </c>
      <c r="D44" s="671">
        <v>11684</v>
      </c>
      <c r="E44" s="659">
        <f t="shared" si="10"/>
        <v>-0.546559397466621</v>
      </c>
      <c r="F44" s="674">
        <v>41824</v>
      </c>
      <c r="G44" s="657">
        <f t="shared" si="2"/>
        <v>0.016185545546227333</v>
      </c>
      <c r="H44" s="671">
        <v>56574</v>
      </c>
      <c r="I44" s="661">
        <f t="shared" si="11"/>
        <v>-0.2607204723017641</v>
      </c>
      <c r="J44" s="662"/>
      <c r="K44" s="663"/>
    </row>
    <row r="45" spans="1:11" s="664" customFormat="1" ht="16.5" customHeight="1">
      <c r="A45" s="655" t="s">
        <v>48</v>
      </c>
      <c r="B45" s="670">
        <v>2726</v>
      </c>
      <c r="C45" s="657">
        <f t="shared" si="0"/>
        <v>0.005594572074753006</v>
      </c>
      <c r="D45" s="671">
        <v>3153</v>
      </c>
      <c r="E45" s="659">
        <f>IF(ISERROR(B45/D45-1),"         /0",(B45/D45-1))</f>
        <v>-0.13542657786235335</v>
      </c>
      <c r="F45" s="674">
        <v>17175</v>
      </c>
      <c r="G45" s="657">
        <f t="shared" si="2"/>
        <v>0.006646584371567866</v>
      </c>
      <c r="H45" s="671">
        <v>18934</v>
      </c>
      <c r="I45" s="661">
        <f>IF(ISERROR(F45/H45-1),"         /0",(F45/H45-1))</f>
        <v>-0.09290165839231013</v>
      </c>
      <c r="J45" s="662"/>
      <c r="K45" s="663"/>
    </row>
    <row r="46" spans="1:11" s="664" customFormat="1" ht="16.5" customHeight="1">
      <c r="A46" s="655" t="s">
        <v>47</v>
      </c>
      <c r="B46" s="670">
        <v>1857</v>
      </c>
      <c r="C46" s="657">
        <f t="shared" si="0"/>
        <v>0.003811122649602469</v>
      </c>
      <c r="D46" s="671">
        <v>2452</v>
      </c>
      <c r="E46" s="659">
        <f>IF(ISERROR(B46/D46-1),"         /0",(B46/D46-1))</f>
        <v>-0.2426590538336052</v>
      </c>
      <c r="F46" s="674">
        <v>11425</v>
      </c>
      <c r="G46" s="657">
        <f t="shared" si="2"/>
        <v>0.00442138145241123</v>
      </c>
      <c r="H46" s="671">
        <v>10834</v>
      </c>
      <c r="I46" s="661">
        <f>IF(ISERROR(F46/H46-1),"         /0",(F46/H46-1))</f>
        <v>0.05455048920066452</v>
      </c>
      <c r="J46" s="662"/>
      <c r="K46" s="663"/>
    </row>
    <row r="47" spans="1:11" s="664" customFormat="1" ht="16.5" customHeight="1" thickBot="1">
      <c r="A47" s="655" t="s">
        <v>102</v>
      </c>
      <c r="B47" s="670">
        <v>247</v>
      </c>
      <c r="C47" s="657">
        <f t="shared" si="0"/>
        <v>0.0005069183061129832</v>
      </c>
      <c r="D47" s="671">
        <v>213</v>
      </c>
      <c r="E47" s="659">
        <f t="shared" si="10"/>
        <v>0.15962441314554</v>
      </c>
      <c r="F47" s="674">
        <v>1229</v>
      </c>
      <c r="G47" s="657">
        <f t="shared" si="2"/>
        <v>0.00047561293698147937</v>
      </c>
      <c r="H47" s="671">
        <v>1609</v>
      </c>
      <c r="I47" s="661">
        <f t="shared" si="11"/>
        <v>-0.23617153511497824</v>
      </c>
      <c r="J47" s="662"/>
      <c r="K47" s="663"/>
    </row>
    <row r="48" spans="1:11" s="669" customFormat="1" ht="16.5" customHeight="1">
      <c r="A48" s="645" t="s">
        <v>198</v>
      </c>
      <c r="B48" s="665">
        <f>SUM(B49:B54)</f>
        <v>10879</v>
      </c>
      <c r="C48" s="647">
        <f t="shared" si="0"/>
        <v>0.022326980778150384</v>
      </c>
      <c r="D48" s="666">
        <f>SUM(D49:D54)</f>
        <v>9845</v>
      </c>
      <c r="E48" s="649">
        <f aca="true" t="shared" si="12" ref="E48:E55">IF(ISERROR(B48/D48-1),"         /0",(B48/D48-1))</f>
        <v>0.10502793296089385</v>
      </c>
      <c r="F48" s="673">
        <f>SUM(F49:F54)</f>
        <v>58133</v>
      </c>
      <c r="G48" s="647">
        <f t="shared" si="2"/>
        <v>0.022496995008579608</v>
      </c>
      <c r="H48" s="666">
        <f>SUM(H49:H54)</f>
        <v>58623</v>
      </c>
      <c r="I48" s="650">
        <f aca="true" t="shared" si="13" ref="I48:I55">IF(ISERROR(F48/H48-1),"         /0",(F48/H48-1))</f>
        <v>-0.008358494106408765</v>
      </c>
      <c r="J48" s="667"/>
      <c r="K48" s="668"/>
    </row>
    <row r="49" spans="1:11" s="664" customFormat="1" ht="16.5" customHeight="1">
      <c r="A49" s="655" t="s">
        <v>46</v>
      </c>
      <c r="B49" s="670">
        <v>3740</v>
      </c>
      <c r="C49" s="657">
        <f t="shared" si="0"/>
        <v>0.007675605120901042</v>
      </c>
      <c r="D49" s="671">
        <v>3869</v>
      </c>
      <c r="E49" s="659">
        <f t="shared" si="12"/>
        <v>-0.03334194882398556</v>
      </c>
      <c r="F49" s="674">
        <v>20431</v>
      </c>
      <c r="G49" s="657">
        <f t="shared" si="2"/>
        <v>0.007906629711528564</v>
      </c>
      <c r="H49" s="671">
        <v>19702</v>
      </c>
      <c r="I49" s="661">
        <f t="shared" si="13"/>
        <v>0.03700131966297837</v>
      </c>
      <c r="J49" s="662"/>
      <c r="K49" s="663"/>
    </row>
    <row r="50" spans="1:11" s="664" customFormat="1" ht="16.5" customHeight="1">
      <c r="A50" s="655" t="s">
        <v>47</v>
      </c>
      <c r="B50" s="670">
        <v>2446</v>
      </c>
      <c r="C50" s="657">
        <f t="shared" si="0"/>
        <v>0.00501992784110266</v>
      </c>
      <c r="D50" s="671">
        <v>1918</v>
      </c>
      <c r="E50" s="659">
        <f>IF(ISERROR(B50/D50-1),"         /0",(B50/D50-1))</f>
        <v>0.27528675703858196</v>
      </c>
      <c r="F50" s="674">
        <v>12773</v>
      </c>
      <c r="G50" s="657">
        <f t="shared" si="2"/>
        <v>0.0049430464150239505</v>
      </c>
      <c r="H50" s="671">
        <v>12564</v>
      </c>
      <c r="I50" s="661">
        <f>IF(ISERROR(F50/H50-1),"         /0",(F50/H50-1))</f>
        <v>0.016634829672078855</v>
      </c>
      <c r="J50" s="662"/>
      <c r="K50" s="663"/>
    </row>
    <row r="51" spans="1:11" s="664" customFormat="1" ht="16.5" customHeight="1">
      <c r="A51" s="655" t="s">
        <v>69</v>
      </c>
      <c r="B51" s="670">
        <v>1941</v>
      </c>
      <c r="C51" s="657">
        <f t="shared" si="0"/>
        <v>0.003983515919697573</v>
      </c>
      <c r="D51" s="671">
        <v>1492</v>
      </c>
      <c r="E51" s="659">
        <f>IF(ISERROR(B51/D51-1),"         /0",(B51/D51-1))</f>
        <v>0.3009383378016086</v>
      </c>
      <c r="F51" s="674">
        <v>9973</v>
      </c>
      <c r="G51" s="657">
        <f t="shared" si="2"/>
        <v>0.0038594693413476757</v>
      </c>
      <c r="H51" s="671">
        <v>9636</v>
      </c>
      <c r="I51" s="661">
        <f>IF(ISERROR(F51/H51-1),"         /0",(F51/H51-1))</f>
        <v>0.03497301784973028</v>
      </c>
      <c r="J51" s="662"/>
      <c r="K51" s="663"/>
    </row>
    <row r="52" spans="1:11" s="664" customFormat="1" ht="16.5" customHeight="1">
      <c r="A52" s="655" t="s">
        <v>86</v>
      </c>
      <c r="B52" s="670">
        <v>1179</v>
      </c>
      <c r="C52" s="657">
        <f t="shared" si="0"/>
        <v>0.002419662683834847</v>
      </c>
      <c r="D52" s="671">
        <v>1283</v>
      </c>
      <c r="E52" s="659">
        <f>IF(ISERROR(B52/D52-1),"         /0",(B52/D52-1))</f>
        <v>-0.08106001558846454</v>
      </c>
      <c r="F52" s="674">
        <v>6302</v>
      </c>
      <c r="G52" s="657">
        <f t="shared" si="2"/>
        <v>0.0024388223993956734</v>
      </c>
      <c r="H52" s="671">
        <v>7396</v>
      </c>
      <c r="I52" s="661">
        <f>IF(ISERROR(F52/H52-1),"         /0",(F52/H52-1))</f>
        <v>-0.14791779340183886</v>
      </c>
      <c r="J52" s="662"/>
      <c r="K52" s="663"/>
    </row>
    <row r="53" spans="1:11" s="664" customFormat="1" ht="16.5" customHeight="1">
      <c r="A53" s="655" t="s">
        <v>87</v>
      </c>
      <c r="B53" s="670">
        <v>905</v>
      </c>
      <c r="C53" s="657">
        <f t="shared" si="0"/>
        <v>0.001857332255191295</v>
      </c>
      <c r="D53" s="671">
        <v>553</v>
      </c>
      <c r="E53" s="659">
        <f>IF(ISERROR(B53/D53-1),"         /0",(B53/D53-1))</f>
        <v>0.6365280289330921</v>
      </c>
      <c r="F53" s="674">
        <v>3861</v>
      </c>
      <c r="G53" s="657">
        <f t="shared" si="2"/>
        <v>0.001494175386237178</v>
      </c>
      <c r="H53" s="671">
        <v>3310</v>
      </c>
      <c r="I53" s="661">
        <f>IF(ISERROR(F53/H53-1),"         /0",(F53/H53-1))</f>
        <v>0.16646525679758306</v>
      </c>
      <c r="J53" s="662"/>
      <c r="K53" s="663"/>
    </row>
    <row r="54" spans="1:11" s="664" customFormat="1" ht="16.5" customHeight="1" thickBot="1">
      <c r="A54" s="655" t="s">
        <v>102</v>
      </c>
      <c r="B54" s="670">
        <v>668</v>
      </c>
      <c r="C54" s="657">
        <f t="shared" si="0"/>
        <v>0.001370936957422967</v>
      </c>
      <c r="D54" s="671">
        <v>730</v>
      </c>
      <c r="E54" s="659">
        <f t="shared" si="12"/>
        <v>-0.08493150684931505</v>
      </c>
      <c r="F54" s="674">
        <v>4793</v>
      </c>
      <c r="G54" s="657">
        <f t="shared" si="2"/>
        <v>0.0018548517550465667</v>
      </c>
      <c r="H54" s="671">
        <v>6015</v>
      </c>
      <c r="I54" s="661">
        <f t="shared" si="13"/>
        <v>-0.20315876974231084</v>
      </c>
      <c r="J54" s="662"/>
      <c r="K54" s="663"/>
    </row>
    <row r="55" spans="1:11" s="669" customFormat="1" ht="16.5" customHeight="1" thickBot="1">
      <c r="A55" s="675" t="s">
        <v>204</v>
      </c>
      <c r="B55" s="676">
        <v>865</v>
      </c>
      <c r="C55" s="677">
        <f t="shared" si="0"/>
        <v>0.0017752402218126741</v>
      </c>
      <c r="D55" s="678">
        <v>625</v>
      </c>
      <c r="E55" s="679">
        <f t="shared" si="12"/>
        <v>0.3839999999999999</v>
      </c>
      <c r="F55" s="676">
        <v>5574</v>
      </c>
      <c r="G55" s="677">
        <f t="shared" si="2"/>
        <v>0.002157092360239842</v>
      </c>
      <c r="H55" s="678">
        <v>3380</v>
      </c>
      <c r="I55" s="679">
        <f t="shared" si="13"/>
        <v>0.649112426035503</v>
      </c>
      <c r="J55" s="667"/>
      <c r="K55" s="668"/>
    </row>
    <row r="56" spans="1:11" s="664" customFormat="1" ht="14.25">
      <c r="A56" s="680" t="s">
        <v>238</v>
      </c>
      <c r="B56" s="681"/>
      <c r="C56" s="682"/>
      <c r="D56" s="681"/>
      <c r="E56" s="682"/>
      <c r="F56" s="681"/>
      <c r="G56" s="682"/>
      <c r="H56" s="681"/>
      <c r="I56" s="682"/>
      <c r="K56" s="663"/>
    </row>
    <row r="57" spans="2:11" s="664" customFormat="1" ht="13.5">
      <c r="B57" s="681"/>
      <c r="C57" s="682"/>
      <c r="D57" s="681"/>
      <c r="E57" s="682"/>
      <c r="F57" s="681"/>
      <c r="G57" s="682"/>
      <c r="H57" s="681"/>
      <c r="I57" s="682"/>
      <c r="K57" s="663"/>
    </row>
    <row r="58" spans="2:11" s="664" customFormat="1" ht="13.5">
      <c r="B58" s="681"/>
      <c r="C58" s="682"/>
      <c r="D58" s="681"/>
      <c r="E58" s="682"/>
      <c r="F58" s="681"/>
      <c r="G58" s="682"/>
      <c r="H58" s="681"/>
      <c r="I58" s="682"/>
      <c r="K58" s="663"/>
    </row>
    <row r="59" spans="2:11" s="664" customFormat="1" ht="13.5">
      <c r="B59" s="681"/>
      <c r="C59" s="682"/>
      <c r="D59" s="681"/>
      <c r="E59" s="682"/>
      <c r="F59" s="681"/>
      <c r="G59" s="682"/>
      <c r="H59" s="681"/>
      <c r="I59" s="682"/>
      <c r="K59" s="663"/>
    </row>
  </sheetData>
  <sheetProtection/>
  <mergeCells count="2">
    <mergeCell ref="A4:A5"/>
    <mergeCell ref="H1:I1"/>
  </mergeCells>
  <conditionalFormatting sqref="I56:I65536 E56:E65536 I3:I5 E3:E5">
    <cfRule type="cellIs" priority="1" dxfId="0" operator="lessThan" stopIfTrue="1">
      <formula>0</formula>
    </cfRule>
  </conditionalFormatting>
  <conditionalFormatting sqref="E6:E55 I6:I5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6" right="0.24" top="0.21" bottom="0.18" header="0.18" footer="0.18"/>
  <pageSetup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4"/>
  <sheetViews>
    <sheetView showGridLines="0" zoomScale="90" zoomScaleNormal="90" zoomScalePageLayoutView="0" workbookViewId="0" topLeftCell="A1">
      <selection activeCell="H1" sqref="H1:I1"/>
    </sheetView>
  </sheetViews>
  <sheetFormatPr defaultColWidth="9.140625" defaultRowHeight="12.75"/>
  <cols>
    <col min="1" max="1" width="20.140625" style="688" customWidth="1"/>
    <col min="2" max="2" width="12.57421875" style="688" customWidth="1"/>
    <col min="3" max="3" width="10.8515625" style="688" bestFit="1" customWidth="1"/>
    <col min="4" max="4" width="12.57421875" style="688" customWidth="1"/>
    <col min="5" max="5" width="11.00390625" style="688" customWidth="1"/>
    <col min="6" max="6" width="10.7109375" style="688" customWidth="1"/>
    <col min="7" max="7" width="10.8515625" style="688" bestFit="1" customWidth="1"/>
    <col min="8" max="8" width="10.8515625" style="688" customWidth="1"/>
    <col min="9" max="9" width="10.28125" style="688" customWidth="1"/>
    <col min="10" max="11" width="9.140625" style="688" customWidth="1"/>
    <col min="12" max="12" width="11.8515625" style="688" customWidth="1"/>
    <col min="13" max="14" width="9.140625" style="688" customWidth="1"/>
    <col min="15" max="15" width="11.7109375" style="688" customWidth="1"/>
    <col min="16" max="16384" width="9.140625" style="688" customWidth="1"/>
  </cols>
  <sheetData>
    <row r="1" spans="8:9" ht="15.75">
      <c r="H1" s="1031" t="s">
        <v>345</v>
      </c>
      <c r="I1" s="1031"/>
    </row>
    <row r="2" ht="5.25" customHeight="1" thickBot="1"/>
    <row r="3" spans="1:9" ht="22.5" customHeight="1" thickBot="1">
      <c r="A3" s="685" t="s">
        <v>239</v>
      </c>
      <c r="B3" s="686"/>
      <c r="C3" s="686"/>
      <c r="D3" s="686"/>
      <c r="E3" s="686"/>
      <c r="F3" s="686"/>
      <c r="G3" s="686"/>
      <c r="H3" s="686"/>
      <c r="I3" s="687"/>
    </row>
    <row r="4" spans="1:9" s="693" customFormat="1" ht="14.25" customHeight="1" thickBot="1">
      <c r="A4" s="689" t="s">
        <v>159</v>
      </c>
      <c r="B4" s="690" t="s">
        <v>38</v>
      </c>
      <c r="C4" s="691"/>
      <c r="D4" s="691"/>
      <c r="E4" s="692"/>
      <c r="F4" s="691" t="s">
        <v>39</v>
      </c>
      <c r="G4" s="691"/>
      <c r="H4" s="691"/>
      <c r="I4" s="692"/>
    </row>
    <row r="5" spans="1:9" s="698" customFormat="1" ht="33.75" customHeight="1" thickBot="1">
      <c r="A5" s="694"/>
      <c r="B5" s="695" t="s">
        <v>40</v>
      </c>
      <c r="C5" s="696" t="s">
        <v>41</v>
      </c>
      <c r="D5" s="695" t="s">
        <v>42</v>
      </c>
      <c r="E5" s="697" t="s">
        <v>43</v>
      </c>
      <c r="F5" s="695" t="s">
        <v>44</v>
      </c>
      <c r="G5" s="696" t="s">
        <v>41</v>
      </c>
      <c r="H5" s="695" t="s">
        <v>45</v>
      </c>
      <c r="I5" s="697" t="s">
        <v>43</v>
      </c>
    </row>
    <row r="6" spans="1:9" s="705" customFormat="1" ht="15.75" customHeight="1">
      <c r="A6" s="699" t="s">
        <v>3</v>
      </c>
      <c r="B6" s="700">
        <f>B7+B15+B26+B32+B37+B42</f>
        <v>32736.518999999993</v>
      </c>
      <c r="C6" s="701">
        <f aca="true" t="shared" si="0" ref="C6:C36">(B6/$B$6)</f>
        <v>1</v>
      </c>
      <c r="D6" s="702">
        <f>D7+D15+D26+D32+D37+D42</f>
        <v>39165.763999999996</v>
      </c>
      <c r="E6" s="703">
        <f aca="true" t="shared" si="1" ref="E6:E16">(B6/D6-1)</f>
        <v>-0.1641547194125973</v>
      </c>
      <c r="F6" s="704">
        <f>F7+F15+F26+F32+F37+F42</f>
        <v>219930.75600000002</v>
      </c>
      <c r="G6" s="701">
        <f aca="true" t="shared" si="2" ref="G6:G36">(F6/$F$6)</f>
        <v>1</v>
      </c>
      <c r="H6" s="702">
        <f>H7+H15+H26+H32+H37+H42</f>
        <v>268242.436</v>
      </c>
      <c r="I6" s="703">
        <f aca="true" t="shared" si="3" ref="I6:I16">(F6/H6-1)</f>
        <v>-0.18010453797101655</v>
      </c>
    </row>
    <row r="7" spans="1:15" s="711" customFormat="1" ht="15.75" customHeight="1">
      <c r="A7" s="706" t="s">
        <v>160</v>
      </c>
      <c r="B7" s="707">
        <f>SUM(B8:B14)</f>
        <v>20589.619999999995</v>
      </c>
      <c r="C7" s="708">
        <f t="shared" si="0"/>
        <v>0.6289495837966156</v>
      </c>
      <c r="D7" s="709">
        <f>SUM(D8:D14)</f>
        <v>22656.984</v>
      </c>
      <c r="E7" s="710">
        <f t="shared" si="1"/>
        <v>-0.09124621352956797</v>
      </c>
      <c r="F7" s="707">
        <f>SUM(F8:F14)</f>
        <v>137113.249</v>
      </c>
      <c r="G7" s="708">
        <f t="shared" si="2"/>
        <v>0.6234382652692741</v>
      </c>
      <c r="H7" s="709">
        <f>SUM(H8:H14)</f>
        <v>157584.71999999997</v>
      </c>
      <c r="I7" s="710">
        <f t="shared" si="3"/>
        <v>-0.12990771567192538</v>
      </c>
      <c r="L7" s="712"/>
      <c r="M7" s="712"/>
      <c r="N7" s="712"/>
      <c r="O7" s="712"/>
    </row>
    <row r="8" spans="1:10" ht="15.75" customHeight="1">
      <c r="A8" s="713" t="s">
        <v>161</v>
      </c>
      <c r="B8" s="714">
        <v>14029.810999999998</v>
      </c>
      <c r="C8" s="715">
        <f t="shared" si="0"/>
        <v>0.4285675883865356</v>
      </c>
      <c r="D8" s="716">
        <v>15487.807999999999</v>
      </c>
      <c r="E8" s="717">
        <f t="shared" si="1"/>
        <v>-0.09413837000045466</v>
      </c>
      <c r="F8" s="718">
        <v>97317.78400000001</v>
      </c>
      <c r="G8" s="715">
        <f t="shared" si="2"/>
        <v>0.4424928362452408</v>
      </c>
      <c r="H8" s="716">
        <v>111456.64699999995</v>
      </c>
      <c r="I8" s="717">
        <f t="shared" si="3"/>
        <v>-0.126855269565035</v>
      </c>
      <c r="J8" s="719"/>
    </row>
    <row r="9" spans="1:10" ht="15.75" customHeight="1">
      <c r="A9" s="713" t="s">
        <v>162</v>
      </c>
      <c r="B9" s="714">
        <v>3552.4429999999998</v>
      </c>
      <c r="C9" s="715">
        <f t="shared" si="0"/>
        <v>0.10851621090195938</v>
      </c>
      <c r="D9" s="716">
        <v>4277.176</v>
      </c>
      <c r="E9" s="717">
        <f>(B9/D9-1)</f>
        <v>-0.16944194019605474</v>
      </c>
      <c r="F9" s="718">
        <v>23425.775999999998</v>
      </c>
      <c r="G9" s="715">
        <f t="shared" si="2"/>
        <v>0.1065143248996061</v>
      </c>
      <c r="H9" s="716">
        <v>27850.24</v>
      </c>
      <c r="I9" s="717">
        <f>(F9/H9-1)</f>
        <v>-0.15886627906976758</v>
      </c>
      <c r="J9" s="719"/>
    </row>
    <row r="10" spans="1:10" ht="15.75" customHeight="1">
      <c r="A10" s="713" t="s">
        <v>164</v>
      </c>
      <c r="B10" s="714">
        <v>918.105</v>
      </c>
      <c r="C10" s="715">
        <f t="shared" si="0"/>
        <v>0.028045284839234134</v>
      </c>
      <c r="D10" s="716">
        <v>841.388</v>
      </c>
      <c r="E10" s="717">
        <f>(B10/D10-1)</f>
        <v>0.09117909929782697</v>
      </c>
      <c r="F10" s="718">
        <v>4764.92</v>
      </c>
      <c r="G10" s="715">
        <f t="shared" si="2"/>
        <v>0.021665546404978482</v>
      </c>
      <c r="H10" s="716">
        <v>6447.5740000000005</v>
      </c>
      <c r="I10" s="717">
        <f>(F10/H10-1)</f>
        <v>-0.260974748021504</v>
      </c>
      <c r="J10" s="719"/>
    </row>
    <row r="11" spans="1:10" ht="15.75" customHeight="1">
      <c r="A11" s="713" t="s">
        <v>169</v>
      </c>
      <c r="B11" s="714">
        <v>443.749</v>
      </c>
      <c r="C11" s="715">
        <f t="shared" si="0"/>
        <v>0.013555167548510582</v>
      </c>
      <c r="D11" s="716">
        <v>452.237</v>
      </c>
      <c r="E11" s="717">
        <f>(B11/D11-1)</f>
        <v>-0.018768919836280484</v>
      </c>
      <c r="F11" s="718">
        <v>2251.593</v>
      </c>
      <c r="G11" s="715">
        <f t="shared" si="2"/>
        <v>0.010237735917208413</v>
      </c>
      <c r="H11" s="716">
        <v>2510.443</v>
      </c>
      <c r="I11" s="717">
        <f>(F11/H11-1)</f>
        <v>-0.10310929186601736</v>
      </c>
      <c r="J11" s="719"/>
    </row>
    <row r="12" spans="1:10" ht="15.75" customHeight="1">
      <c r="A12" s="713" t="s">
        <v>163</v>
      </c>
      <c r="B12" s="714">
        <v>167.054</v>
      </c>
      <c r="C12" s="715">
        <f t="shared" si="0"/>
        <v>0.005102986056642126</v>
      </c>
      <c r="D12" s="716">
        <v>201.018</v>
      </c>
      <c r="E12" s="717">
        <f>(B12/D12-1)</f>
        <v>-0.168959993632411</v>
      </c>
      <c r="F12" s="718">
        <v>1052.1290000000001</v>
      </c>
      <c r="G12" s="715">
        <f t="shared" si="2"/>
        <v>0.004783910259463665</v>
      </c>
      <c r="H12" s="716">
        <v>1149.505</v>
      </c>
      <c r="I12" s="717">
        <f>(F12/H12-1)</f>
        <v>-0.08471124527514018</v>
      </c>
      <c r="J12" s="719"/>
    </row>
    <row r="13" spans="1:10" ht="15.75" customHeight="1">
      <c r="A13" s="713" t="s">
        <v>167</v>
      </c>
      <c r="B13" s="714">
        <v>117.967</v>
      </c>
      <c r="C13" s="715">
        <f t="shared" si="0"/>
        <v>0.0036035291351533137</v>
      </c>
      <c r="D13" s="716">
        <v>35.664</v>
      </c>
      <c r="E13" s="717">
        <f>(B13/D13-1)</f>
        <v>2.307733288470166</v>
      </c>
      <c r="F13" s="718">
        <v>620.6379999999999</v>
      </c>
      <c r="G13" s="715">
        <f t="shared" si="2"/>
        <v>0.002821970020418608</v>
      </c>
      <c r="H13" s="716">
        <v>351.081</v>
      </c>
      <c r="I13" s="717">
        <f>(F13/H13-1)</f>
        <v>0.7677914783198176</v>
      </c>
      <c r="J13" s="719"/>
    </row>
    <row r="14" spans="1:10" ht="15.75" customHeight="1" thickBot="1">
      <c r="A14" s="713" t="s">
        <v>147</v>
      </c>
      <c r="B14" s="714">
        <v>1360.491</v>
      </c>
      <c r="C14" s="715">
        <f t="shared" si="0"/>
        <v>0.04155881692858059</v>
      </c>
      <c r="D14" s="716">
        <v>1361.693</v>
      </c>
      <c r="E14" s="717">
        <f t="shared" si="1"/>
        <v>-0.0008827246670137789</v>
      </c>
      <c r="F14" s="718">
        <v>7680.408999999997</v>
      </c>
      <c r="G14" s="715">
        <f t="shared" si="2"/>
        <v>0.034921941522358044</v>
      </c>
      <c r="H14" s="716">
        <v>7819.23</v>
      </c>
      <c r="I14" s="717">
        <f t="shared" si="3"/>
        <v>-0.01775379417154921</v>
      </c>
      <c r="J14" s="719"/>
    </row>
    <row r="15" spans="1:10" s="693" customFormat="1" ht="15.75" customHeight="1">
      <c r="A15" s="720" t="s">
        <v>172</v>
      </c>
      <c r="B15" s="721">
        <f>SUM(B16:B25)</f>
        <v>4560.267</v>
      </c>
      <c r="C15" s="722">
        <f t="shared" si="0"/>
        <v>0.13930213533088234</v>
      </c>
      <c r="D15" s="723">
        <f>SUM(D16:D25)</f>
        <v>6806.852999999999</v>
      </c>
      <c r="E15" s="724">
        <f t="shared" si="1"/>
        <v>-0.3300476740132333</v>
      </c>
      <c r="F15" s="721">
        <f>SUM(F16:F25)</f>
        <v>34519.034</v>
      </c>
      <c r="G15" s="725">
        <f t="shared" si="2"/>
        <v>0.15695410058973286</v>
      </c>
      <c r="H15" s="726">
        <f>SUM(H16:H25)</f>
        <v>45799.926999999996</v>
      </c>
      <c r="I15" s="724">
        <f t="shared" si="3"/>
        <v>-0.246308100010727</v>
      </c>
      <c r="J15" s="727"/>
    </row>
    <row r="16" spans="1:10" ht="15.75" customHeight="1">
      <c r="A16" s="728" t="s">
        <v>174</v>
      </c>
      <c r="B16" s="729">
        <v>1235.69</v>
      </c>
      <c r="C16" s="715">
        <f t="shared" si="0"/>
        <v>0.03774653010602625</v>
      </c>
      <c r="D16" s="730">
        <v>1702.8110000000004</v>
      </c>
      <c r="E16" s="717">
        <f t="shared" si="1"/>
        <v>-0.2743234569191767</v>
      </c>
      <c r="F16" s="731">
        <v>8857.040999999997</v>
      </c>
      <c r="G16" s="715">
        <f t="shared" si="2"/>
        <v>0.04027195268678109</v>
      </c>
      <c r="H16" s="730">
        <v>14003.434000000003</v>
      </c>
      <c r="I16" s="732">
        <f t="shared" si="3"/>
        <v>-0.36750935520530215</v>
      </c>
      <c r="J16" s="719"/>
    </row>
    <row r="17" spans="1:10" ht="15.75" customHeight="1">
      <c r="A17" s="728" t="s">
        <v>175</v>
      </c>
      <c r="B17" s="729">
        <v>778.176</v>
      </c>
      <c r="C17" s="715">
        <f t="shared" si="0"/>
        <v>0.023770884130960908</v>
      </c>
      <c r="D17" s="730">
        <v>1307.5819999999999</v>
      </c>
      <c r="E17" s="717">
        <f>(B17/D17-1)</f>
        <v>-0.4048740346685714</v>
      </c>
      <c r="F17" s="731">
        <v>6203.49</v>
      </c>
      <c r="G17" s="715">
        <f t="shared" si="2"/>
        <v>0.028206559704637212</v>
      </c>
      <c r="H17" s="730">
        <v>7843.296999999999</v>
      </c>
      <c r="I17" s="732">
        <f>(F17/H17-1)</f>
        <v>-0.20907113424367318</v>
      </c>
      <c r="J17" s="719"/>
    </row>
    <row r="18" spans="1:10" ht="15.75" customHeight="1">
      <c r="A18" s="728" t="s">
        <v>173</v>
      </c>
      <c r="B18" s="729">
        <v>714.3190000000001</v>
      </c>
      <c r="C18" s="715">
        <f t="shared" si="0"/>
        <v>0.021820249123005418</v>
      </c>
      <c r="D18" s="730">
        <v>966.833</v>
      </c>
      <c r="E18" s="717">
        <f aca="true" t="shared" si="4" ref="E18:E25">(B18/D18-1)</f>
        <v>-0.261176438950677</v>
      </c>
      <c r="F18" s="731">
        <v>4809.344000000003</v>
      </c>
      <c r="G18" s="715">
        <f t="shared" si="2"/>
        <v>0.02186753725340717</v>
      </c>
      <c r="H18" s="730">
        <v>6404.524999999999</v>
      </c>
      <c r="I18" s="732">
        <f aca="true" t="shared" si="5" ref="I18:I25">(F18/H18-1)</f>
        <v>-0.24907093031879746</v>
      </c>
      <c r="J18" s="719"/>
    </row>
    <row r="19" spans="1:10" ht="15.75" customHeight="1">
      <c r="A19" s="728" t="s">
        <v>177</v>
      </c>
      <c r="B19" s="729">
        <v>350.53200000000004</v>
      </c>
      <c r="C19" s="715">
        <f t="shared" si="0"/>
        <v>0.010707674814173129</v>
      </c>
      <c r="D19" s="730">
        <v>447.595</v>
      </c>
      <c r="E19" s="717">
        <f t="shared" si="4"/>
        <v>-0.2168545225036026</v>
      </c>
      <c r="F19" s="731">
        <v>1944.084</v>
      </c>
      <c r="G19" s="715">
        <f t="shared" si="2"/>
        <v>0.008839527655695413</v>
      </c>
      <c r="H19" s="730">
        <v>2171.641</v>
      </c>
      <c r="I19" s="732">
        <f t="shared" si="5"/>
        <v>-0.10478573576387629</v>
      </c>
      <c r="J19" s="719"/>
    </row>
    <row r="20" spans="1:10" ht="15.75" customHeight="1">
      <c r="A20" s="728" t="s">
        <v>178</v>
      </c>
      <c r="B20" s="729">
        <v>339.154</v>
      </c>
      <c r="C20" s="715">
        <f t="shared" si="0"/>
        <v>0.010360111898274831</v>
      </c>
      <c r="D20" s="730">
        <v>300.959</v>
      </c>
      <c r="E20" s="717">
        <f t="shared" si="4"/>
        <v>0.126910974584578</v>
      </c>
      <c r="F20" s="731">
        <v>1920.917</v>
      </c>
      <c r="G20" s="715">
        <f t="shared" si="2"/>
        <v>0.008734189955678593</v>
      </c>
      <c r="H20" s="730">
        <v>1912.11</v>
      </c>
      <c r="I20" s="732">
        <f t="shared" si="5"/>
        <v>0.004605906563952988</v>
      </c>
      <c r="J20" s="719"/>
    </row>
    <row r="21" spans="1:10" ht="15.75" customHeight="1">
      <c r="A21" s="728" t="s">
        <v>180</v>
      </c>
      <c r="B21" s="729">
        <v>337.52799999999996</v>
      </c>
      <c r="C21" s="715">
        <f t="shared" si="0"/>
        <v>0.010310442597760624</v>
      </c>
      <c r="D21" s="730">
        <v>445.039</v>
      </c>
      <c r="E21" s="717">
        <f t="shared" si="4"/>
        <v>-0.24157658092886247</v>
      </c>
      <c r="F21" s="731">
        <v>2929.8079999999995</v>
      </c>
      <c r="G21" s="715">
        <f t="shared" si="2"/>
        <v>0.013321501973102839</v>
      </c>
      <c r="H21" s="730">
        <v>3948.217000000001</v>
      </c>
      <c r="I21" s="732">
        <f t="shared" si="5"/>
        <v>-0.2579414961234403</v>
      </c>
      <c r="J21" s="719"/>
    </row>
    <row r="22" spans="1:10" ht="15.75" customHeight="1">
      <c r="A22" s="728" t="s">
        <v>240</v>
      </c>
      <c r="B22" s="729">
        <v>250.888</v>
      </c>
      <c r="C22" s="715">
        <f t="shared" si="0"/>
        <v>0.0076638569910258345</v>
      </c>
      <c r="D22" s="730">
        <v>498.512</v>
      </c>
      <c r="E22" s="717">
        <f t="shared" si="4"/>
        <v>-0.4967262573418494</v>
      </c>
      <c r="F22" s="731">
        <v>3007.0580000000004</v>
      </c>
      <c r="G22" s="715">
        <f t="shared" si="2"/>
        <v>0.013672748890109759</v>
      </c>
      <c r="H22" s="730">
        <v>3441.1569999999997</v>
      </c>
      <c r="I22" s="732">
        <f t="shared" si="5"/>
        <v>-0.1261491411173623</v>
      </c>
      <c r="J22" s="719"/>
    </row>
    <row r="23" spans="1:10" ht="15.75" customHeight="1">
      <c r="A23" s="728" t="s">
        <v>176</v>
      </c>
      <c r="B23" s="729">
        <v>171.41900000000004</v>
      </c>
      <c r="C23" s="715">
        <f t="shared" si="0"/>
        <v>0.005236323385513288</v>
      </c>
      <c r="D23" s="730">
        <v>418.157</v>
      </c>
      <c r="E23" s="717">
        <f t="shared" si="4"/>
        <v>-0.5900606709919958</v>
      </c>
      <c r="F23" s="731">
        <v>1376.1889999999999</v>
      </c>
      <c r="G23" s="715">
        <f t="shared" si="2"/>
        <v>0.006257374025486457</v>
      </c>
      <c r="H23" s="730">
        <v>2450.812000000001</v>
      </c>
      <c r="I23" s="732">
        <f t="shared" si="5"/>
        <v>-0.43847630907633905</v>
      </c>
      <c r="J23" s="719"/>
    </row>
    <row r="24" spans="1:10" ht="15.75" customHeight="1">
      <c r="A24" s="728" t="s">
        <v>179</v>
      </c>
      <c r="B24" s="729">
        <v>105.177</v>
      </c>
      <c r="C24" s="715">
        <f t="shared" si="0"/>
        <v>0.003212833960751906</v>
      </c>
      <c r="D24" s="730">
        <v>186.13699999999997</v>
      </c>
      <c r="E24" s="717">
        <f t="shared" si="4"/>
        <v>-0.4349484519466843</v>
      </c>
      <c r="F24" s="731">
        <v>1421.7879999999993</v>
      </c>
      <c r="G24" s="715">
        <f t="shared" si="2"/>
        <v>0.0064647074645621605</v>
      </c>
      <c r="H24" s="730">
        <v>1135.3419999999999</v>
      </c>
      <c r="I24" s="732">
        <f t="shared" si="5"/>
        <v>0.25229930716911686</v>
      </c>
      <c r="J24" s="719"/>
    </row>
    <row r="25" spans="1:10" ht="15.75" customHeight="1" thickBot="1">
      <c r="A25" s="728" t="s">
        <v>147</v>
      </c>
      <c r="B25" s="729">
        <v>277.384</v>
      </c>
      <c r="C25" s="715">
        <f t="shared" si="0"/>
        <v>0.00847322832339016</v>
      </c>
      <c r="D25" s="730">
        <v>533.2280000000001</v>
      </c>
      <c r="E25" s="717">
        <f t="shared" si="4"/>
        <v>-0.479802260946537</v>
      </c>
      <c r="F25" s="731">
        <v>2049.315</v>
      </c>
      <c r="G25" s="715">
        <f t="shared" si="2"/>
        <v>0.009318000980272172</v>
      </c>
      <c r="H25" s="730">
        <v>2489.392</v>
      </c>
      <c r="I25" s="732">
        <f t="shared" si="5"/>
        <v>-0.17678091678610675</v>
      </c>
      <c r="J25" s="719"/>
    </row>
    <row r="26" spans="1:10" s="693" customFormat="1" ht="15.75" customHeight="1">
      <c r="A26" s="720" t="s">
        <v>184</v>
      </c>
      <c r="B26" s="721">
        <f>SUM(B27:B31)</f>
        <v>2855.651</v>
      </c>
      <c r="C26" s="725">
        <f t="shared" si="0"/>
        <v>0.08723135773843274</v>
      </c>
      <c r="D26" s="733">
        <f>SUM(D27:D31)</f>
        <v>2923.8289999999997</v>
      </c>
      <c r="E26" s="724">
        <f aca="true" t="shared" si="6" ref="E26:E38">(B26/D26-1)</f>
        <v>-0.023318053141958672</v>
      </c>
      <c r="F26" s="726">
        <f>SUM(F27:F31)</f>
        <v>18309.341000000004</v>
      </c>
      <c r="G26" s="725">
        <f t="shared" si="2"/>
        <v>0.08325047998289062</v>
      </c>
      <c r="H26" s="733">
        <f>SUM(H27:H31)</f>
        <v>20021.605</v>
      </c>
      <c r="I26" s="724">
        <f aca="true" t="shared" si="7" ref="I26:I38">(F26/H26-1)</f>
        <v>-0.08552081613836626</v>
      </c>
      <c r="J26" s="727"/>
    </row>
    <row r="27" spans="1:10" ht="15.75" customHeight="1">
      <c r="A27" s="713" t="s">
        <v>241</v>
      </c>
      <c r="B27" s="714">
        <v>952.4209999999999</v>
      </c>
      <c r="C27" s="715">
        <f t="shared" si="0"/>
        <v>0.029093533127330984</v>
      </c>
      <c r="D27" s="716">
        <v>1257.6779999999999</v>
      </c>
      <c r="E27" s="717">
        <f t="shared" si="6"/>
        <v>-0.2427147489261957</v>
      </c>
      <c r="F27" s="718">
        <v>7201.017</v>
      </c>
      <c r="G27" s="715">
        <f t="shared" si="2"/>
        <v>0.032742200913454776</v>
      </c>
      <c r="H27" s="716">
        <v>8290.028</v>
      </c>
      <c r="I27" s="717">
        <f>(F27/H27-1)</f>
        <v>-0.13136397126764832</v>
      </c>
      <c r="J27" s="719"/>
    </row>
    <row r="28" spans="1:10" ht="15.75" customHeight="1">
      <c r="A28" s="713" t="s">
        <v>242</v>
      </c>
      <c r="B28" s="714">
        <v>706.5110000000001</v>
      </c>
      <c r="C28" s="715">
        <f t="shared" si="0"/>
        <v>0.021581738730376318</v>
      </c>
      <c r="D28" s="716">
        <v>285.801</v>
      </c>
      <c r="E28" s="717">
        <f>(B28/D28-1)</f>
        <v>1.4720382363952544</v>
      </c>
      <c r="F28" s="718">
        <v>3166.2670000000003</v>
      </c>
      <c r="G28" s="715">
        <f t="shared" si="2"/>
        <v>0.014396654008682624</v>
      </c>
      <c r="H28" s="716">
        <v>2134.1590000000006</v>
      </c>
      <c r="I28" s="717">
        <f>(F28/H28-1)</f>
        <v>0.48361345148135615</v>
      </c>
      <c r="J28" s="719"/>
    </row>
    <row r="29" spans="1:10" ht="15.75" customHeight="1">
      <c r="A29" s="713" t="s">
        <v>185</v>
      </c>
      <c r="B29" s="714">
        <v>479.74399999999997</v>
      </c>
      <c r="C29" s="715">
        <f t="shared" si="0"/>
        <v>0.014654704124161769</v>
      </c>
      <c r="D29" s="716">
        <v>550.986</v>
      </c>
      <c r="E29" s="717">
        <f>(B29/D29-1)</f>
        <v>-0.1292991110481937</v>
      </c>
      <c r="F29" s="718">
        <v>3198.505</v>
      </c>
      <c r="G29" s="715">
        <f t="shared" si="2"/>
        <v>0.014543236508494518</v>
      </c>
      <c r="H29" s="716">
        <v>3947.5969999999998</v>
      </c>
      <c r="I29" s="717">
        <f>(F29/H29-1)</f>
        <v>-0.18975898502304056</v>
      </c>
      <c r="J29" s="719"/>
    </row>
    <row r="30" spans="1:10" ht="15.75" customHeight="1">
      <c r="A30" s="713" t="s">
        <v>186</v>
      </c>
      <c r="B30" s="714">
        <v>266.279</v>
      </c>
      <c r="C30" s="715">
        <f t="shared" si="0"/>
        <v>0.0081340047180948</v>
      </c>
      <c r="D30" s="716">
        <v>271.671</v>
      </c>
      <c r="E30" s="717">
        <f t="shared" si="6"/>
        <v>-0.019847536174269598</v>
      </c>
      <c r="F30" s="718">
        <v>1554.9740000000002</v>
      </c>
      <c r="G30" s="715">
        <f t="shared" si="2"/>
        <v>0.007070288977681685</v>
      </c>
      <c r="H30" s="716">
        <v>1726.308</v>
      </c>
      <c r="I30" s="717">
        <f t="shared" si="7"/>
        <v>-0.09924880148849446</v>
      </c>
      <c r="J30" s="719"/>
    </row>
    <row r="31" spans="1:10" ht="15.75" customHeight="1" thickBot="1">
      <c r="A31" s="713" t="s">
        <v>147</v>
      </c>
      <c r="B31" s="714">
        <v>450.696</v>
      </c>
      <c r="C31" s="715">
        <f t="shared" si="0"/>
        <v>0.013767377038468876</v>
      </c>
      <c r="D31" s="716">
        <v>557.693</v>
      </c>
      <c r="E31" s="717">
        <f>(B31/D31-1)</f>
        <v>-0.1918564514885429</v>
      </c>
      <c r="F31" s="718">
        <v>3188.578000000002</v>
      </c>
      <c r="G31" s="715">
        <f t="shared" si="2"/>
        <v>0.014498099574577017</v>
      </c>
      <c r="H31" s="716">
        <v>3923.5130000000004</v>
      </c>
      <c r="I31" s="717">
        <f>(F31/H31-1)</f>
        <v>-0.18731555114001108</v>
      </c>
      <c r="J31" s="719"/>
    </row>
    <row r="32" spans="1:10" s="693" customFormat="1" ht="15.75" customHeight="1">
      <c r="A32" s="720" t="s">
        <v>190</v>
      </c>
      <c r="B32" s="721">
        <f>SUM(B33:B36)</f>
        <v>3908.253</v>
      </c>
      <c r="C32" s="725">
        <f t="shared" si="0"/>
        <v>0.11938511238778934</v>
      </c>
      <c r="D32" s="733">
        <f>SUM(D33:D36)</f>
        <v>4535.736</v>
      </c>
      <c r="E32" s="724">
        <f t="shared" si="6"/>
        <v>-0.1383420463624866</v>
      </c>
      <c r="F32" s="726">
        <f>SUM(F33:F36)</f>
        <v>22081.402</v>
      </c>
      <c r="G32" s="725">
        <f t="shared" si="2"/>
        <v>0.10040161004129862</v>
      </c>
      <c r="H32" s="733">
        <f>SUM(H33:H36)</f>
        <v>26716.136</v>
      </c>
      <c r="I32" s="724">
        <f t="shared" si="7"/>
        <v>-0.17348070095166457</v>
      </c>
      <c r="J32" s="727"/>
    </row>
    <row r="33" spans="1:10" ht="15.75" customHeight="1">
      <c r="A33" s="713" t="s">
        <v>191</v>
      </c>
      <c r="B33" s="714">
        <v>2027.7760000000003</v>
      </c>
      <c r="C33" s="715">
        <f t="shared" si="0"/>
        <v>0.06194232196770832</v>
      </c>
      <c r="D33" s="716">
        <v>2227.027</v>
      </c>
      <c r="E33" s="717">
        <f t="shared" si="6"/>
        <v>-0.08946950351297933</v>
      </c>
      <c r="F33" s="718">
        <v>11602.981999999996</v>
      </c>
      <c r="G33" s="715">
        <f t="shared" si="2"/>
        <v>0.05275743243477959</v>
      </c>
      <c r="H33" s="716">
        <v>13269.996</v>
      </c>
      <c r="I33" s="717">
        <f t="shared" si="7"/>
        <v>-0.12562279596768555</v>
      </c>
      <c r="J33" s="719"/>
    </row>
    <row r="34" spans="1:10" ht="15.75" customHeight="1">
      <c r="A34" s="713" t="s">
        <v>194</v>
      </c>
      <c r="B34" s="714">
        <v>1220.551</v>
      </c>
      <c r="C34" s="715">
        <f t="shared" si="0"/>
        <v>0.037284080204129225</v>
      </c>
      <c r="D34" s="716">
        <v>1329.103</v>
      </c>
      <c r="E34" s="717">
        <f t="shared" si="6"/>
        <v>-0.08167312841818886</v>
      </c>
      <c r="F34" s="718">
        <v>7079.412</v>
      </c>
      <c r="G34" s="715">
        <f t="shared" si="2"/>
        <v>0.032189276883129524</v>
      </c>
      <c r="H34" s="716">
        <v>7309.429</v>
      </c>
      <c r="I34" s="717">
        <f t="shared" si="7"/>
        <v>-0.0314685319468867</v>
      </c>
      <c r="J34" s="719"/>
    </row>
    <row r="35" spans="1:10" ht="15.75" customHeight="1">
      <c r="A35" s="713" t="s">
        <v>195</v>
      </c>
      <c r="B35" s="714">
        <v>258.708</v>
      </c>
      <c r="C35" s="715">
        <f t="shared" si="0"/>
        <v>0.007902733946758361</v>
      </c>
      <c r="D35" s="716">
        <v>329.654</v>
      </c>
      <c r="E35" s="717">
        <f>(B35/D35-1)</f>
        <v>-0.21521352691003282</v>
      </c>
      <c r="F35" s="718">
        <v>902.0559999999998</v>
      </c>
      <c r="G35" s="715">
        <f t="shared" si="2"/>
        <v>0.004101545488253583</v>
      </c>
      <c r="H35" s="716">
        <v>1834.405</v>
      </c>
      <c r="I35" s="717">
        <f>(F35/H35-1)</f>
        <v>-0.5082569007389318</v>
      </c>
      <c r="J35" s="719"/>
    </row>
    <row r="36" spans="1:10" ht="15.75" customHeight="1" thickBot="1">
      <c r="A36" s="713" t="s">
        <v>147</v>
      </c>
      <c r="B36" s="714">
        <v>401.218</v>
      </c>
      <c r="C36" s="715">
        <f t="shared" si="0"/>
        <v>0.012255976269193438</v>
      </c>
      <c r="D36" s="716">
        <v>649.952</v>
      </c>
      <c r="E36" s="717">
        <f>(B36/D36-1)</f>
        <v>-0.38269595293190883</v>
      </c>
      <c r="F36" s="718">
        <v>2496.952</v>
      </c>
      <c r="G36" s="715">
        <f t="shared" si="2"/>
        <v>0.011353355235135917</v>
      </c>
      <c r="H36" s="716">
        <v>4302.3060000000005</v>
      </c>
      <c r="I36" s="717">
        <f>(F36/H36-1)</f>
        <v>-0.4196247314812104</v>
      </c>
      <c r="J36" s="719"/>
    </row>
    <row r="37" spans="1:10" s="693" customFormat="1" ht="15.75" customHeight="1">
      <c r="A37" s="720" t="s">
        <v>198</v>
      </c>
      <c r="B37" s="721">
        <f>SUM(B38:B41)</f>
        <v>790.2990000000001</v>
      </c>
      <c r="C37" s="725">
        <f aca="true" t="shared" si="8" ref="C37:C42">(B37/$B$6)</f>
        <v>0.024141204506196896</v>
      </c>
      <c r="D37" s="733">
        <f>SUM(D38:D41)</f>
        <v>2197.752</v>
      </c>
      <c r="E37" s="724">
        <f t="shared" si="6"/>
        <v>-0.6404057418671443</v>
      </c>
      <c r="F37" s="726">
        <f>SUM(F38:F41)</f>
        <v>7675.795000000001</v>
      </c>
      <c r="G37" s="725">
        <f aca="true" t="shared" si="9" ref="G37:G42">(F37/$F$6)</f>
        <v>0.03490096219193645</v>
      </c>
      <c r="H37" s="733">
        <f>SUM(H38:H41)</f>
        <v>17881.095</v>
      </c>
      <c r="I37" s="724">
        <f t="shared" si="7"/>
        <v>-0.5707312667372999</v>
      </c>
      <c r="J37" s="727"/>
    </row>
    <row r="38" spans="1:10" ht="15.75" customHeight="1">
      <c r="A38" s="713" t="s">
        <v>201</v>
      </c>
      <c r="B38" s="714">
        <v>536.344</v>
      </c>
      <c r="C38" s="715">
        <f t="shared" si="8"/>
        <v>0.016383660095320465</v>
      </c>
      <c r="D38" s="716">
        <v>1448.617</v>
      </c>
      <c r="E38" s="717">
        <f t="shared" si="6"/>
        <v>-0.6297544485533443</v>
      </c>
      <c r="F38" s="718">
        <v>4612.381</v>
      </c>
      <c r="G38" s="715">
        <f t="shared" si="9"/>
        <v>0.020971969013738122</v>
      </c>
      <c r="H38" s="734">
        <v>11082.432999999999</v>
      </c>
      <c r="I38" s="717">
        <f t="shared" si="7"/>
        <v>-0.5838115150346499</v>
      </c>
      <c r="J38" s="719"/>
    </row>
    <row r="39" spans="1:10" ht="15.75" customHeight="1">
      <c r="A39" s="713" t="s">
        <v>200</v>
      </c>
      <c r="B39" s="714">
        <v>148.205</v>
      </c>
      <c r="C39" s="715">
        <f t="shared" si="8"/>
        <v>0.004527207061935939</v>
      </c>
      <c r="D39" s="716">
        <v>142.47</v>
      </c>
      <c r="E39" s="717">
        <f>(B39/D39-1)</f>
        <v>0.04025408858005197</v>
      </c>
      <c r="F39" s="718">
        <v>958.4590000000001</v>
      </c>
      <c r="G39" s="715">
        <f t="shared" si="9"/>
        <v>0.0043580034799680315</v>
      </c>
      <c r="H39" s="734">
        <v>1578.3840000000005</v>
      </c>
      <c r="I39" s="717">
        <f>(F39/H39-1)</f>
        <v>-0.3927593031860436</v>
      </c>
      <c r="J39" s="719"/>
    </row>
    <row r="40" spans="1:10" ht="15.75" customHeight="1">
      <c r="A40" s="713" t="s">
        <v>199</v>
      </c>
      <c r="B40" s="714">
        <v>80.915</v>
      </c>
      <c r="C40" s="715">
        <f t="shared" si="8"/>
        <v>0.0024717044594753652</v>
      </c>
      <c r="D40" s="716">
        <v>490.194</v>
      </c>
      <c r="E40" s="717">
        <f>(B40/D40-1)</f>
        <v>-0.8349327001146485</v>
      </c>
      <c r="F40" s="718">
        <v>1882.0210000000002</v>
      </c>
      <c r="G40" s="715">
        <f t="shared" si="9"/>
        <v>0.008557334291162079</v>
      </c>
      <c r="H40" s="734">
        <v>3598.476</v>
      </c>
      <c r="I40" s="717">
        <f>(F40/H40-1)</f>
        <v>-0.47699498343187496</v>
      </c>
      <c r="J40" s="719"/>
    </row>
    <row r="41" spans="1:10" ht="15.75" customHeight="1" thickBot="1">
      <c r="A41" s="713" t="s">
        <v>147</v>
      </c>
      <c r="B41" s="714">
        <v>24.835</v>
      </c>
      <c r="C41" s="715">
        <f t="shared" si="8"/>
        <v>0.0007586328894651263</v>
      </c>
      <c r="D41" s="716">
        <v>116.47099999999999</v>
      </c>
      <c r="E41" s="717">
        <f>(B41/D41-1)</f>
        <v>-0.786770955860257</v>
      </c>
      <c r="F41" s="718">
        <v>222.93399999999997</v>
      </c>
      <c r="G41" s="715">
        <f t="shared" si="9"/>
        <v>0.0010136554070682136</v>
      </c>
      <c r="H41" s="734">
        <v>1621.802</v>
      </c>
      <c r="I41" s="717">
        <f>(F41/H41-1)</f>
        <v>-0.862539323542578</v>
      </c>
      <c r="J41" s="719"/>
    </row>
    <row r="42" spans="1:10" ht="15.75" customHeight="1" thickBot="1">
      <c r="A42" s="735" t="s">
        <v>204</v>
      </c>
      <c r="B42" s="736">
        <v>32.429</v>
      </c>
      <c r="C42" s="737">
        <f t="shared" si="8"/>
        <v>0.000990606240083132</v>
      </c>
      <c r="D42" s="738">
        <v>44.61</v>
      </c>
      <c r="E42" s="739">
        <f>(B42/D42-1)</f>
        <v>-0.273055368751401</v>
      </c>
      <c r="F42" s="736">
        <v>231.935</v>
      </c>
      <c r="G42" s="737">
        <f t="shared" si="9"/>
        <v>0.0010545819248672977</v>
      </c>
      <c r="H42" s="738">
        <v>238.95299999999992</v>
      </c>
      <c r="I42" s="739">
        <f>(F42/H42-1)</f>
        <v>-0.029369792385950055</v>
      </c>
      <c r="J42" s="719"/>
    </row>
    <row r="43" ht="14.25">
      <c r="A43" s="218" t="s">
        <v>243</v>
      </c>
    </row>
    <row r="44" ht="14.25">
      <c r="A44" s="218" t="s">
        <v>65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3:I65536 E43:E65536 G4:G5 C4:C5 I3:I5 E3:E5">
    <cfRule type="cellIs" priority="1" dxfId="0" operator="lessThan" stopIfTrue="1">
      <formula>0</formula>
    </cfRule>
  </conditionalFormatting>
  <conditionalFormatting sqref="E6:E42 I6:I4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92" zoomScaleNormal="92" zoomScalePageLayoutView="0" workbookViewId="0" topLeftCell="F1">
      <selection activeCell="R1" sqref="R1"/>
    </sheetView>
  </sheetViews>
  <sheetFormatPr defaultColWidth="9.140625" defaultRowHeight="12.75"/>
  <cols>
    <col min="1" max="1" width="25.28125" style="743" customWidth="1"/>
    <col min="2" max="2" width="8.421875" style="743" bestFit="1" customWidth="1"/>
    <col min="3" max="3" width="9.28125" style="743" bestFit="1" customWidth="1"/>
    <col min="4" max="4" width="8.421875" style="743" customWidth="1"/>
    <col min="5" max="5" width="10.8515625" style="743" bestFit="1" customWidth="1"/>
    <col min="6" max="6" width="8.421875" style="743" bestFit="1" customWidth="1"/>
    <col min="7" max="7" width="9.28125" style="743" bestFit="1" customWidth="1"/>
    <col min="8" max="8" width="8.421875" style="743" bestFit="1" customWidth="1"/>
    <col min="9" max="9" width="9.28125" style="743" customWidth="1"/>
    <col min="10" max="10" width="10.00390625" style="743" customWidth="1"/>
    <col min="11" max="11" width="9.8515625" style="743" customWidth="1"/>
    <col min="12" max="12" width="9.00390625" style="743" customWidth="1"/>
    <col min="13" max="13" width="10.8515625" style="743" bestFit="1" customWidth="1"/>
    <col min="14" max="14" width="9.140625" style="743" customWidth="1"/>
    <col min="15" max="15" width="10.00390625" style="743" customWidth="1"/>
    <col min="16" max="16" width="9.28125" style="743" customWidth="1"/>
    <col min="17" max="17" width="9.7109375" style="743" customWidth="1"/>
    <col min="18" max="16384" width="9.140625" style="743" customWidth="1"/>
  </cols>
  <sheetData>
    <row r="1" spans="16:17" ht="15.75">
      <c r="P1" s="1031" t="s">
        <v>345</v>
      </c>
      <c r="Q1" s="1031"/>
    </row>
    <row r="2" ht="5.25" customHeight="1" thickBot="1"/>
    <row r="3" spans="1:17" ht="24" customHeight="1" thickBot="1">
      <c r="A3" s="740" t="s">
        <v>244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2"/>
    </row>
    <row r="4" spans="1:17" ht="15.75" customHeight="1" thickBot="1">
      <c r="A4" s="744" t="s">
        <v>207</v>
      </c>
      <c r="B4" s="745" t="s">
        <v>38</v>
      </c>
      <c r="C4" s="746"/>
      <c r="D4" s="746"/>
      <c r="E4" s="746"/>
      <c r="F4" s="746"/>
      <c r="G4" s="746"/>
      <c r="H4" s="746"/>
      <c r="I4" s="747"/>
      <c r="J4" s="745" t="s">
        <v>39</v>
      </c>
      <c r="K4" s="746"/>
      <c r="L4" s="746"/>
      <c r="M4" s="746"/>
      <c r="N4" s="746"/>
      <c r="O4" s="746"/>
      <c r="P4" s="746"/>
      <c r="Q4" s="747"/>
    </row>
    <row r="5" spans="1:17" s="755" customFormat="1" ht="26.25" customHeight="1">
      <c r="A5" s="748"/>
      <c r="B5" s="749" t="s">
        <v>40</v>
      </c>
      <c r="C5" s="750"/>
      <c r="D5" s="750"/>
      <c r="E5" s="751" t="s">
        <v>41</v>
      </c>
      <c r="F5" s="749" t="s">
        <v>42</v>
      </c>
      <c r="G5" s="750"/>
      <c r="H5" s="750"/>
      <c r="I5" s="752" t="s">
        <v>43</v>
      </c>
      <c r="J5" s="753" t="s">
        <v>208</v>
      </c>
      <c r="K5" s="754"/>
      <c r="L5" s="754"/>
      <c r="M5" s="751" t="s">
        <v>41</v>
      </c>
      <c r="N5" s="753" t="s">
        <v>209</v>
      </c>
      <c r="O5" s="754"/>
      <c r="P5" s="754"/>
      <c r="Q5" s="751" t="s">
        <v>43</v>
      </c>
    </row>
    <row r="6" spans="1:17" s="761" customFormat="1" ht="14.25" thickBot="1">
      <c r="A6" s="756"/>
      <c r="B6" s="757" t="s">
        <v>13</v>
      </c>
      <c r="C6" s="758" t="s">
        <v>14</v>
      </c>
      <c r="D6" s="758" t="s">
        <v>12</v>
      </c>
      <c r="E6" s="759"/>
      <c r="F6" s="757" t="s">
        <v>13</v>
      </c>
      <c r="G6" s="758" t="s">
        <v>14</v>
      </c>
      <c r="H6" s="758" t="s">
        <v>12</v>
      </c>
      <c r="I6" s="760"/>
      <c r="J6" s="757" t="s">
        <v>13</v>
      </c>
      <c r="K6" s="758" t="s">
        <v>14</v>
      </c>
      <c r="L6" s="758" t="s">
        <v>12</v>
      </c>
      <c r="M6" s="759"/>
      <c r="N6" s="757" t="s">
        <v>13</v>
      </c>
      <c r="O6" s="758" t="s">
        <v>14</v>
      </c>
      <c r="P6" s="758" t="s">
        <v>12</v>
      </c>
      <c r="Q6" s="759"/>
    </row>
    <row r="7" spans="1:17" s="768" customFormat="1" ht="18" customHeight="1" thickBot="1">
      <c r="A7" s="762" t="s">
        <v>3</v>
      </c>
      <c r="B7" s="763">
        <f>B8+B12+B19+B25+B30+B34</f>
        <v>21071.088000000003</v>
      </c>
      <c r="C7" s="764">
        <f>C8+C12+C19+C25+C30+C34</f>
        <v>11665.430999999999</v>
      </c>
      <c r="D7" s="765">
        <f aca="true" t="shared" si="0" ref="D7:D13">C7+B7</f>
        <v>32736.519</v>
      </c>
      <c r="E7" s="766">
        <f aca="true" t="shared" si="1" ref="E7:E34">D7/$D$7</f>
        <v>1</v>
      </c>
      <c r="F7" s="763">
        <f>F8+F12+F19+F25+F30+F34</f>
        <v>24249.703999999998</v>
      </c>
      <c r="G7" s="764">
        <f>G8+G12+G19+G25+G30+G34</f>
        <v>14916.06</v>
      </c>
      <c r="H7" s="765">
        <f aca="true" t="shared" si="2" ref="H7:H13">G7+F7</f>
        <v>39165.763999999996</v>
      </c>
      <c r="I7" s="767">
        <f>IF(ISERROR(D7/H7-1),"         /0",(D7/H7-1))</f>
        <v>-0.16415471941259707</v>
      </c>
      <c r="J7" s="763">
        <f>J8+J12+J19+J25+J30+J34</f>
        <v>146120.028</v>
      </c>
      <c r="K7" s="764">
        <f>K8+K12+K19+K25+K30+K34</f>
        <v>73810.72800000002</v>
      </c>
      <c r="L7" s="765">
        <f aca="true" t="shared" si="3" ref="L7:L13">K7+J7</f>
        <v>219930.756</v>
      </c>
      <c r="M7" s="766">
        <f aca="true" t="shared" si="4" ref="M7:M34">L7/$L$7</f>
        <v>1</v>
      </c>
      <c r="N7" s="763">
        <f>N8+N12+N19+N25+N30+N34</f>
        <v>170971.96899999995</v>
      </c>
      <c r="O7" s="764">
        <f>O8+O12+O19+O25+O30+O34</f>
        <v>97270.46699999998</v>
      </c>
      <c r="P7" s="765">
        <f aca="true" t="shared" si="5" ref="P7:P13">O7+N7</f>
        <v>268242.4359999999</v>
      </c>
      <c r="Q7" s="767">
        <f aca="true" t="shared" si="6" ref="Q7:Q18">IF(ISERROR(L7/P7-1),"         /0",(L7/P7-1))</f>
        <v>-0.18010453797101644</v>
      </c>
    </row>
    <row r="8" spans="1:17" s="774" customFormat="1" ht="18" customHeight="1">
      <c r="A8" s="769" t="s">
        <v>210</v>
      </c>
      <c r="B8" s="770">
        <f>SUM(B9:B11)</f>
        <v>13953.916000000001</v>
      </c>
      <c r="C8" s="771">
        <f>SUM(C9:C11)</f>
        <v>6635.703999999999</v>
      </c>
      <c r="D8" s="771">
        <f t="shared" si="0"/>
        <v>20589.62</v>
      </c>
      <c r="E8" s="772">
        <f t="shared" si="1"/>
        <v>0.6289495837966156</v>
      </c>
      <c r="F8" s="770">
        <f>SUM(F9:F11)</f>
        <v>14591.541999999998</v>
      </c>
      <c r="G8" s="771">
        <f>SUM(G9:G11)</f>
        <v>8065.442000000001</v>
      </c>
      <c r="H8" s="771">
        <f t="shared" si="2"/>
        <v>22656.983999999997</v>
      </c>
      <c r="I8" s="773">
        <f aca="true" t="shared" si="7" ref="I8:I13">IF(ISERROR(D8/H8-1),"         /0",(D8/H8-1))</f>
        <v>-0.09124621352956763</v>
      </c>
      <c r="J8" s="770">
        <f>SUM(J9:J11)</f>
        <v>98402.74699999999</v>
      </c>
      <c r="K8" s="771">
        <f>SUM(K9:K11)</f>
        <v>38710.50200000002</v>
      </c>
      <c r="L8" s="771">
        <f t="shared" si="3"/>
        <v>137113.249</v>
      </c>
      <c r="M8" s="772">
        <f t="shared" si="4"/>
        <v>0.6234382652692741</v>
      </c>
      <c r="N8" s="770">
        <f>SUM(N9:N11)</f>
        <v>107847.74599999997</v>
      </c>
      <c r="O8" s="771">
        <f>SUM(O9:O11)</f>
        <v>49736.97399999997</v>
      </c>
      <c r="P8" s="771">
        <f t="shared" si="5"/>
        <v>157584.71999999994</v>
      </c>
      <c r="Q8" s="773">
        <f t="shared" si="6"/>
        <v>-0.12990771567192516</v>
      </c>
    </row>
    <row r="9" spans="1:17" ht="18" customHeight="1">
      <c r="A9" s="775" t="s">
        <v>211</v>
      </c>
      <c r="B9" s="776">
        <v>13634.755000000001</v>
      </c>
      <c r="C9" s="777">
        <v>6358.045999999999</v>
      </c>
      <c r="D9" s="777">
        <f t="shared" si="0"/>
        <v>19992.801</v>
      </c>
      <c r="E9" s="778">
        <f t="shared" si="1"/>
        <v>0.6107185983946551</v>
      </c>
      <c r="F9" s="776">
        <v>14226.042999999998</v>
      </c>
      <c r="G9" s="777">
        <v>7663.133000000001</v>
      </c>
      <c r="H9" s="777">
        <f t="shared" si="2"/>
        <v>21889.176</v>
      </c>
      <c r="I9" s="779">
        <f t="shared" si="7"/>
        <v>-0.08663528494631323</v>
      </c>
      <c r="J9" s="776">
        <v>96427.61399999999</v>
      </c>
      <c r="K9" s="777">
        <v>36895.68700000002</v>
      </c>
      <c r="L9" s="777">
        <f t="shared" si="3"/>
        <v>133323.301</v>
      </c>
      <c r="M9" s="778">
        <f t="shared" si="4"/>
        <v>0.6062058050671185</v>
      </c>
      <c r="N9" s="777">
        <v>105707.57899999998</v>
      </c>
      <c r="O9" s="777">
        <v>47942.01899999997</v>
      </c>
      <c r="P9" s="777">
        <f t="shared" si="5"/>
        <v>153649.59799999994</v>
      </c>
      <c r="Q9" s="779">
        <f t="shared" si="6"/>
        <v>-0.13228994585459275</v>
      </c>
    </row>
    <row r="10" spans="1:17" ht="18" customHeight="1">
      <c r="A10" s="775" t="s">
        <v>213</v>
      </c>
      <c r="B10" s="776">
        <v>233.866</v>
      </c>
      <c r="C10" s="777">
        <v>245.303</v>
      </c>
      <c r="D10" s="777">
        <f t="shared" si="0"/>
        <v>479.169</v>
      </c>
      <c r="E10" s="778">
        <f t="shared" si="1"/>
        <v>0.014637139642122609</v>
      </c>
      <c r="F10" s="776">
        <v>246.163</v>
      </c>
      <c r="G10" s="777">
        <v>210.85799999999998</v>
      </c>
      <c r="H10" s="777">
        <f t="shared" si="2"/>
        <v>457.02099999999996</v>
      </c>
      <c r="I10" s="779">
        <f t="shared" si="7"/>
        <v>0.04846166806339314</v>
      </c>
      <c r="J10" s="776">
        <v>1367.48</v>
      </c>
      <c r="K10" s="777">
        <v>1645.2009999999996</v>
      </c>
      <c r="L10" s="777">
        <f t="shared" si="3"/>
        <v>3012.6809999999996</v>
      </c>
      <c r="M10" s="778">
        <f t="shared" si="4"/>
        <v>0.013698316028159335</v>
      </c>
      <c r="N10" s="777">
        <v>1425.608</v>
      </c>
      <c r="O10" s="777">
        <v>959.5590000000001</v>
      </c>
      <c r="P10" s="777">
        <f t="shared" si="5"/>
        <v>2385.167</v>
      </c>
      <c r="Q10" s="779">
        <f t="shared" si="6"/>
        <v>0.26309017356017406</v>
      </c>
    </row>
    <row r="11" spans="1:17" ht="18" customHeight="1" thickBot="1">
      <c r="A11" s="780" t="s">
        <v>212</v>
      </c>
      <c r="B11" s="781">
        <v>85.295</v>
      </c>
      <c r="C11" s="782">
        <v>32.355</v>
      </c>
      <c r="D11" s="782">
        <f t="shared" si="0"/>
        <v>117.65</v>
      </c>
      <c r="E11" s="783">
        <f t="shared" si="1"/>
        <v>0.003593845759837813</v>
      </c>
      <c r="F11" s="781">
        <v>119.336</v>
      </c>
      <c r="G11" s="782">
        <v>191.45100000000002</v>
      </c>
      <c r="H11" s="782">
        <f t="shared" si="2"/>
        <v>310.78700000000003</v>
      </c>
      <c r="I11" s="779">
        <f t="shared" si="7"/>
        <v>-0.6214449124319872</v>
      </c>
      <c r="J11" s="781">
        <v>607.6529999999999</v>
      </c>
      <c r="K11" s="782">
        <v>169.614</v>
      </c>
      <c r="L11" s="782">
        <f t="shared" si="3"/>
        <v>777.2669999999999</v>
      </c>
      <c r="M11" s="783">
        <f t="shared" si="4"/>
        <v>0.0035341441739962917</v>
      </c>
      <c r="N11" s="782">
        <v>714.5590000000002</v>
      </c>
      <c r="O11" s="782">
        <v>835.3960000000001</v>
      </c>
      <c r="P11" s="782">
        <f t="shared" si="5"/>
        <v>1549.9550000000004</v>
      </c>
      <c r="Q11" s="779">
        <f t="shared" si="6"/>
        <v>-0.4985228603411068</v>
      </c>
    </row>
    <row r="12" spans="1:17" s="774" customFormat="1" ht="18" customHeight="1">
      <c r="A12" s="769" t="s">
        <v>172</v>
      </c>
      <c r="B12" s="770">
        <f>SUM(B13:B18)</f>
        <v>2294.2670000000003</v>
      </c>
      <c r="C12" s="771">
        <f>SUM(C13:C18)</f>
        <v>2266.0000000000005</v>
      </c>
      <c r="D12" s="771">
        <f t="shared" si="0"/>
        <v>4560.267000000001</v>
      </c>
      <c r="E12" s="772">
        <f t="shared" si="1"/>
        <v>0.13930213533088234</v>
      </c>
      <c r="F12" s="770">
        <f>SUM(F13:F18)</f>
        <v>3421.9889999999996</v>
      </c>
      <c r="G12" s="771">
        <f>SUM(G13:G18)</f>
        <v>3384.864</v>
      </c>
      <c r="H12" s="771">
        <f t="shared" si="2"/>
        <v>6806.852999999999</v>
      </c>
      <c r="I12" s="773">
        <f t="shared" si="7"/>
        <v>-0.3300476740132332</v>
      </c>
      <c r="J12" s="770">
        <f>SUM(J13:J18)</f>
        <v>15596.936000000002</v>
      </c>
      <c r="K12" s="771">
        <f>SUM(K13:K18)</f>
        <v>18922.098</v>
      </c>
      <c r="L12" s="771">
        <f t="shared" si="3"/>
        <v>34519.034</v>
      </c>
      <c r="M12" s="772">
        <f t="shared" si="4"/>
        <v>0.1569541005897329</v>
      </c>
      <c r="N12" s="770">
        <f>SUM(N13:N18)</f>
        <v>22447.368999999995</v>
      </c>
      <c r="O12" s="771">
        <f>SUM(O13:O18)</f>
        <v>23352.557999999997</v>
      </c>
      <c r="P12" s="771">
        <f t="shared" si="5"/>
        <v>45799.926999999996</v>
      </c>
      <c r="Q12" s="773">
        <f t="shared" si="6"/>
        <v>-0.246308100010727</v>
      </c>
    </row>
    <row r="13" spans="1:17" ht="18" customHeight="1">
      <c r="A13" s="784" t="s">
        <v>214</v>
      </c>
      <c r="B13" s="785">
        <v>924.914</v>
      </c>
      <c r="C13" s="786">
        <v>388.51599999999996</v>
      </c>
      <c r="D13" s="786">
        <f t="shared" si="0"/>
        <v>1313.4299999999998</v>
      </c>
      <c r="E13" s="787">
        <f t="shared" si="1"/>
        <v>0.04012124807772017</v>
      </c>
      <c r="F13" s="785">
        <v>1370.212</v>
      </c>
      <c r="G13" s="786">
        <v>453.71399999999994</v>
      </c>
      <c r="H13" s="786">
        <f t="shared" si="2"/>
        <v>1823.926</v>
      </c>
      <c r="I13" s="788">
        <f t="shared" si="7"/>
        <v>-0.2798885481099562</v>
      </c>
      <c r="J13" s="785">
        <v>6419.944</v>
      </c>
      <c r="K13" s="786">
        <v>2955.298999999999</v>
      </c>
      <c r="L13" s="786">
        <f t="shared" si="3"/>
        <v>9375.242999999999</v>
      </c>
      <c r="M13" s="787">
        <f t="shared" si="4"/>
        <v>0.0426281579280344</v>
      </c>
      <c r="N13" s="786">
        <v>10623.084999999997</v>
      </c>
      <c r="O13" s="786">
        <v>4001.7319999999986</v>
      </c>
      <c r="P13" s="786">
        <f t="shared" si="5"/>
        <v>14624.816999999995</v>
      </c>
      <c r="Q13" s="788">
        <f t="shared" si="6"/>
        <v>-0.3589497222426782</v>
      </c>
    </row>
    <row r="14" spans="1:17" ht="18" customHeight="1">
      <c r="A14" s="784" t="s">
        <v>216</v>
      </c>
      <c r="B14" s="785">
        <v>500.25800000000004</v>
      </c>
      <c r="C14" s="786">
        <v>683.8960000000001</v>
      </c>
      <c r="D14" s="786">
        <f aca="true" t="shared" si="8" ref="D14:D24">C14+B14</f>
        <v>1184.154</v>
      </c>
      <c r="E14" s="787">
        <f t="shared" si="1"/>
        <v>0.03617226376451326</v>
      </c>
      <c r="F14" s="785">
        <v>940.055</v>
      </c>
      <c r="G14" s="786">
        <v>988.539</v>
      </c>
      <c r="H14" s="786">
        <f>G14+F14</f>
        <v>1928.594</v>
      </c>
      <c r="I14" s="788">
        <f aca="true" t="shared" si="9" ref="I14:I21">IF(ISERROR(D14/H14-1),"         /0",(D14/H14-1))</f>
        <v>-0.3860014082798142</v>
      </c>
      <c r="J14" s="785">
        <v>4142.489</v>
      </c>
      <c r="K14" s="786">
        <v>5801.56</v>
      </c>
      <c r="L14" s="786">
        <f>K14+J14</f>
        <v>9944.048999999999</v>
      </c>
      <c r="M14" s="787">
        <f t="shared" si="4"/>
        <v>0.045214453771076926</v>
      </c>
      <c r="N14" s="786">
        <v>5633.283999999999</v>
      </c>
      <c r="O14" s="786">
        <v>7204.258</v>
      </c>
      <c r="P14" s="786">
        <f>O14+N14</f>
        <v>12837.541999999998</v>
      </c>
      <c r="Q14" s="788">
        <f t="shared" si="6"/>
        <v>-0.2253930697948251</v>
      </c>
    </row>
    <row r="15" spans="1:17" ht="18" customHeight="1">
      <c r="A15" s="784" t="s">
        <v>215</v>
      </c>
      <c r="B15" s="785">
        <v>468.3019999999999</v>
      </c>
      <c r="C15" s="786">
        <v>392.55699999999996</v>
      </c>
      <c r="D15" s="786">
        <f>C15+B15</f>
        <v>860.8589999999999</v>
      </c>
      <c r="E15" s="787">
        <f t="shared" si="1"/>
        <v>0.026296595554341006</v>
      </c>
      <c r="F15" s="785">
        <v>592.3190000000001</v>
      </c>
      <c r="G15" s="786">
        <v>560.972</v>
      </c>
      <c r="H15" s="786">
        <f>G15+F15</f>
        <v>1153.2910000000002</v>
      </c>
      <c r="I15" s="788">
        <f>IF(ISERROR(D15/H15-1),"         /0",(D15/H15-1))</f>
        <v>-0.2535630643090081</v>
      </c>
      <c r="J15" s="785">
        <v>3035.616</v>
      </c>
      <c r="K15" s="786">
        <v>3327.3059999999996</v>
      </c>
      <c r="L15" s="786">
        <f>K15+J15</f>
        <v>6362.922</v>
      </c>
      <c r="M15" s="787">
        <f t="shared" si="4"/>
        <v>0.028931478778711602</v>
      </c>
      <c r="N15" s="786">
        <v>3933.965</v>
      </c>
      <c r="O15" s="786">
        <v>3610.1270000000004</v>
      </c>
      <c r="P15" s="786">
        <f>O15+N15</f>
        <v>7544.092000000001</v>
      </c>
      <c r="Q15" s="788">
        <f>IF(ISERROR(L15/P15-1),"         /0",(L15/P15-1))</f>
        <v>-0.15656887535305786</v>
      </c>
    </row>
    <row r="16" spans="1:17" ht="18" customHeight="1">
      <c r="A16" s="784" t="s">
        <v>218</v>
      </c>
      <c r="B16" s="785">
        <v>176.156</v>
      </c>
      <c r="C16" s="786">
        <v>486.86300000000006</v>
      </c>
      <c r="D16" s="786">
        <f>C16+B16</f>
        <v>663.019</v>
      </c>
      <c r="E16" s="787">
        <f t="shared" si="1"/>
        <v>0.020253191855859814</v>
      </c>
      <c r="F16" s="785">
        <v>225.83800000000002</v>
      </c>
      <c r="G16" s="786">
        <v>928.1570000000002</v>
      </c>
      <c r="H16" s="786">
        <f>G16+F16</f>
        <v>1153.9950000000001</v>
      </c>
      <c r="I16" s="788">
        <f t="shared" si="9"/>
        <v>-0.42545764929657415</v>
      </c>
      <c r="J16" s="785">
        <v>844.475</v>
      </c>
      <c r="K16" s="786">
        <v>4546.055000000001</v>
      </c>
      <c r="L16" s="786">
        <f>K16+J16</f>
        <v>5390.530000000002</v>
      </c>
      <c r="M16" s="787">
        <f t="shared" si="4"/>
        <v>0.02451012354088394</v>
      </c>
      <c r="N16" s="786">
        <v>880.6769999999999</v>
      </c>
      <c r="O16" s="786">
        <v>5403.502</v>
      </c>
      <c r="P16" s="786">
        <f>O16+N16</f>
        <v>6284.179</v>
      </c>
      <c r="Q16" s="788">
        <f>IF(ISERROR(L16/P16-1),"         /0",(L16/P16-1))</f>
        <v>-0.14220616567414746</v>
      </c>
    </row>
    <row r="17" spans="1:17" ht="18" customHeight="1">
      <c r="A17" s="784" t="s">
        <v>219</v>
      </c>
      <c r="B17" s="785">
        <v>127.438</v>
      </c>
      <c r="C17" s="786">
        <v>211.716</v>
      </c>
      <c r="D17" s="786">
        <f t="shared" si="8"/>
        <v>339.154</v>
      </c>
      <c r="E17" s="787">
        <f t="shared" si="1"/>
        <v>0.010360111898274828</v>
      </c>
      <c r="F17" s="785">
        <v>123.05699999999999</v>
      </c>
      <c r="G17" s="786">
        <v>180.031</v>
      </c>
      <c r="H17" s="786">
        <f>G17+F17</f>
        <v>303.08799999999997</v>
      </c>
      <c r="I17" s="788">
        <f t="shared" si="9"/>
        <v>0.11899514332471117</v>
      </c>
      <c r="J17" s="785">
        <v>694.096</v>
      </c>
      <c r="K17" s="786">
        <v>1234.829</v>
      </c>
      <c r="L17" s="786">
        <f>K17+J17</f>
        <v>1928.925</v>
      </c>
      <c r="M17" s="787">
        <f t="shared" si="4"/>
        <v>0.008770601416020232</v>
      </c>
      <c r="N17" s="786">
        <v>684.8770000000001</v>
      </c>
      <c r="O17" s="786">
        <v>1241.6080000000002</v>
      </c>
      <c r="P17" s="786">
        <f>O17+N17</f>
        <v>1926.4850000000001</v>
      </c>
      <c r="Q17" s="788">
        <f t="shared" si="6"/>
        <v>0.0012665554105013577</v>
      </c>
    </row>
    <row r="18" spans="1:17" ht="18" customHeight="1">
      <c r="A18" s="784" t="s">
        <v>220</v>
      </c>
      <c r="B18" s="785">
        <v>97.19900000000003</v>
      </c>
      <c r="C18" s="786">
        <v>102.45200000000001</v>
      </c>
      <c r="D18" s="786">
        <f>C18+B18</f>
        <v>199.65100000000004</v>
      </c>
      <c r="E18" s="787">
        <f t="shared" si="1"/>
        <v>0.00609872418017322</v>
      </c>
      <c r="F18" s="785">
        <v>170.508</v>
      </c>
      <c r="G18" s="786">
        <v>273.4509999999999</v>
      </c>
      <c r="H18" s="786">
        <f>G18+F18</f>
        <v>443.95899999999995</v>
      </c>
      <c r="I18" s="788">
        <f t="shared" si="9"/>
        <v>-0.5502940586855992</v>
      </c>
      <c r="J18" s="785">
        <v>460.31600000000014</v>
      </c>
      <c r="K18" s="786">
        <v>1057.0489999999998</v>
      </c>
      <c r="L18" s="786">
        <f>K18+J18</f>
        <v>1517.3649999999998</v>
      </c>
      <c r="M18" s="787">
        <f t="shared" si="4"/>
        <v>0.006899285155005787</v>
      </c>
      <c r="N18" s="786">
        <v>691.4809999999999</v>
      </c>
      <c r="O18" s="786">
        <v>1891.331</v>
      </c>
      <c r="P18" s="786">
        <f>O18+N18</f>
        <v>2582.812</v>
      </c>
      <c r="Q18" s="788">
        <f t="shared" si="6"/>
        <v>-0.4125143448303632</v>
      </c>
    </row>
    <row r="19" spans="1:17" s="774" customFormat="1" ht="18" customHeight="1">
      <c r="A19" s="789" t="s">
        <v>184</v>
      </c>
      <c r="B19" s="790">
        <f>SUM(B20:B24)</f>
        <v>2155.663</v>
      </c>
      <c r="C19" s="791">
        <f>SUM(C20:C24)</f>
        <v>699.988</v>
      </c>
      <c r="D19" s="791">
        <f>C19+B19</f>
        <v>2855.651</v>
      </c>
      <c r="E19" s="792">
        <f t="shared" si="1"/>
        <v>0.08723135773843273</v>
      </c>
      <c r="F19" s="790">
        <f>SUM(F20:F24)</f>
        <v>2306.8209999999995</v>
      </c>
      <c r="G19" s="791">
        <f>SUM(G20:G24)</f>
        <v>617.008</v>
      </c>
      <c r="H19" s="791">
        <f aca="true" t="shared" si="10" ref="H19:H24">G19+F19</f>
        <v>2923.8289999999997</v>
      </c>
      <c r="I19" s="793">
        <f t="shared" si="9"/>
        <v>-0.023318053141958672</v>
      </c>
      <c r="J19" s="790">
        <f>SUM(J20:J24)</f>
        <v>14108.527000000002</v>
      </c>
      <c r="K19" s="791">
        <f>SUM(K20:K24)</f>
        <v>4200.814</v>
      </c>
      <c r="L19" s="791">
        <f aca="true" t="shared" si="11" ref="L19:L24">K19+J19</f>
        <v>18309.341</v>
      </c>
      <c r="M19" s="792">
        <f t="shared" si="4"/>
        <v>0.08325047998289062</v>
      </c>
      <c r="N19" s="790">
        <f>SUM(N20:N24)</f>
        <v>15211.576</v>
      </c>
      <c r="O19" s="791">
        <f>SUM(O20:O24)</f>
        <v>4810.029</v>
      </c>
      <c r="P19" s="791">
        <f aca="true" t="shared" si="12" ref="P19:P24">O19+N19</f>
        <v>20021.605</v>
      </c>
      <c r="Q19" s="794">
        <f aca="true" t="shared" si="13" ref="Q19:Q34">IF(ISERROR(L19/P19-1),"         /0",(L19/P19-1))</f>
        <v>-0.08552081613836648</v>
      </c>
    </row>
    <row r="20" spans="1:17" ht="18" customHeight="1">
      <c r="A20" s="784" t="s">
        <v>245</v>
      </c>
      <c r="B20" s="785">
        <v>952.4209999999999</v>
      </c>
      <c r="C20" s="786"/>
      <c r="D20" s="786">
        <f t="shared" si="8"/>
        <v>952.4209999999999</v>
      </c>
      <c r="E20" s="787">
        <f t="shared" si="1"/>
        <v>0.029093533127330977</v>
      </c>
      <c r="F20" s="785">
        <v>1257.6779999999999</v>
      </c>
      <c r="G20" s="786"/>
      <c r="H20" s="786">
        <f t="shared" si="10"/>
        <v>1257.6779999999999</v>
      </c>
      <c r="I20" s="788">
        <f t="shared" si="9"/>
        <v>-0.2427147489261957</v>
      </c>
      <c r="J20" s="785">
        <v>7157.339</v>
      </c>
      <c r="K20" s="786">
        <v>43.678</v>
      </c>
      <c r="L20" s="786">
        <f t="shared" si="11"/>
        <v>7201.017</v>
      </c>
      <c r="M20" s="787">
        <f t="shared" si="4"/>
        <v>0.032742200913454776</v>
      </c>
      <c r="N20" s="785">
        <v>7708.794</v>
      </c>
      <c r="O20" s="786">
        <v>581.234</v>
      </c>
      <c r="P20" s="786">
        <f t="shared" si="12"/>
        <v>8290.028</v>
      </c>
      <c r="Q20" s="788">
        <f t="shared" si="13"/>
        <v>-0.13136397126764832</v>
      </c>
    </row>
    <row r="21" spans="1:17" ht="18" customHeight="1">
      <c r="A21" s="784" t="s">
        <v>246</v>
      </c>
      <c r="B21" s="785">
        <v>604.335</v>
      </c>
      <c r="C21" s="786">
        <v>102.176</v>
      </c>
      <c r="D21" s="786">
        <f t="shared" si="8"/>
        <v>706.5110000000001</v>
      </c>
      <c r="E21" s="787">
        <f t="shared" si="1"/>
        <v>0.021581738730376315</v>
      </c>
      <c r="F21" s="785">
        <v>238.501</v>
      </c>
      <c r="G21" s="786">
        <v>47.3</v>
      </c>
      <c r="H21" s="786">
        <f>G21+F21</f>
        <v>285.801</v>
      </c>
      <c r="I21" s="788">
        <f t="shared" si="9"/>
        <v>1.4720382363952544</v>
      </c>
      <c r="J21" s="785">
        <v>2505.791</v>
      </c>
      <c r="K21" s="786">
        <v>660.476</v>
      </c>
      <c r="L21" s="786">
        <f>K21+J21</f>
        <v>3166.2670000000003</v>
      </c>
      <c r="M21" s="787">
        <f t="shared" si="4"/>
        <v>0.014396654008682626</v>
      </c>
      <c r="N21" s="785">
        <v>1798.892</v>
      </c>
      <c r="O21" s="786">
        <v>335.267</v>
      </c>
      <c r="P21" s="786">
        <f>O21+N21</f>
        <v>2134.159</v>
      </c>
      <c r="Q21" s="788">
        <f>IF(ISERROR(L21/P21-1),"         /0",(L21/P21-1))</f>
        <v>0.48361345148135637</v>
      </c>
    </row>
    <row r="22" spans="1:17" ht="18" customHeight="1">
      <c r="A22" s="784" t="s">
        <v>221</v>
      </c>
      <c r="B22" s="785">
        <v>181.61</v>
      </c>
      <c r="C22" s="786">
        <v>356.50800000000004</v>
      </c>
      <c r="D22" s="786">
        <f t="shared" si="8"/>
        <v>538.118</v>
      </c>
      <c r="E22" s="787">
        <f t="shared" si="1"/>
        <v>0.016437850340776917</v>
      </c>
      <c r="F22" s="785">
        <v>260.999</v>
      </c>
      <c r="G22" s="786">
        <v>329.086</v>
      </c>
      <c r="H22" s="786">
        <f t="shared" si="10"/>
        <v>590.085</v>
      </c>
      <c r="I22" s="788">
        <f aca="true" t="shared" si="14" ref="I22:I34">IF(ISERROR(D22/H22-1),"         /0",(D22/H22-1))</f>
        <v>-0.08806697340213698</v>
      </c>
      <c r="J22" s="785">
        <v>1356.502</v>
      </c>
      <c r="K22" s="786">
        <v>2153.9790000000003</v>
      </c>
      <c r="L22" s="786">
        <f t="shared" si="11"/>
        <v>3510.481</v>
      </c>
      <c r="M22" s="787">
        <f t="shared" si="4"/>
        <v>0.015961755708237553</v>
      </c>
      <c r="N22" s="785">
        <v>1644.9180000000001</v>
      </c>
      <c r="O22" s="786">
        <v>2484.172</v>
      </c>
      <c r="P22" s="786">
        <f t="shared" si="12"/>
        <v>4129.09</v>
      </c>
      <c r="Q22" s="788">
        <f t="shared" si="13"/>
        <v>-0.14981727208658568</v>
      </c>
    </row>
    <row r="23" spans="1:17" ht="18" customHeight="1">
      <c r="A23" s="784" t="s">
        <v>223</v>
      </c>
      <c r="B23" s="785">
        <v>387.86</v>
      </c>
      <c r="C23" s="786"/>
      <c r="D23" s="786">
        <f t="shared" si="8"/>
        <v>387.86</v>
      </c>
      <c r="E23" s="787">
        <f t="shared" si="1"/>
        <v>0.01184793044122987</v>
      </c>
      <c r="F23" s="785">
        <v>513.463</v>
      </c>
      <c r="G23" s="786"/>
      <c r="H23" s="786">
        <f t="shared" si="10"/>
        <v>513.463</v>
      </c>
      <c r="I23" s="788">
        <f t="shared" si="14"/>
        <v>-0.2446193786115065</v>
      </c>
      <c r="J23" s="785">
        <v>2832.3210000000004</v>
      </c>
      <c r="K23" s="786">
        <v>0</v>
      </c>
      <c r="L23" s="786">
        <f t="shared" si="11"/>
        <v>2832.3210000000004</v>
      </c>
      <c r="M23" s="787">
        <f t="shared" si="4"/>
        <v>0.012878239731054262</v>
      </c>
      <c r="N23" s="785">
        <v>3693.437</v>
      </c>
      <c r="O23" s="786">
        <v>0</v>
      </c>
      <c r="P23" s="786">
        <f t="shared" si="12"/>
        <v>3693.437</v>
      </c>
      <c r="Q23" s="788">
        <f t="shared" si="13"/>
        <v>-0.2331476074994645</v>
      </c>
    </row>
    <row r="24" spans="1:17" ht="18" customHeight="1" thickBot="1">
      <c r="A24" s="784" t="s">
        <v>220</v>
      </c>
      <c r="B24" s="785">
        <v>29.436999999999998</v>
      </c>
      <c r="C24" s="786">
        <v>241.304</v>
      </c>
      <c r="D24" s="786">
        <f t="shared" si="8"/>
        <v>270.741</v>
      </c>
      <c r="E24" s="787">
        <f t="shared" si="1"/>
        <v>0.00827030509871865</v>
      </c>
      <c r="F24" s="785">
        <v>36.18</v>
      </c>
      <c r="G24" s="786">
        <v>240.622</v>
      </c>
      <c r="H24" s="786">
        <f t="shared" si="10"/>
        <v>276.802</v>
      </c>
      <c r="I24" s="788">
        <f t="shared" si="14"/>
        <v>-0.021896518088742267</v>
      </c>
      <c r="J24" s="785">
        <v>256.574</v>
      </c>
      <c r="K24" s="786">
        <v>1342.681</v>
      </c>
      <c r="L24" s="786">
        <f t="shared" si="11"/>
        <v>1599.255</v>
      </c>
      <c r="M24" s="787">
        <f t="shared" si="4"/>
        <v>0.007271629621461403</v>
      </c>
      <c r="N24" s="785">
        <v>365.535</v>
      </c>
      <c r="O24" s="786">
        <v>1409.3560000000002</v>
      </c>
      <c r="P24" s="786">
        <f t="shared" si="12"/>
        <v>1774.8910000000003</v>
      </c>
      <c r="Q24" s="788">
        <f t="shared" si="13"/>
        <v>-0.09895593588564044</v>
      </c>
    </row>
    <row r="25" spans="1:17" s="774" customFormat="1" ht="18" customHeight="1">
      <c r="A25" s="769" t="s">
        <v>224</v>
      </c>
      <c r="B25" s="770">
        <f>SUM(B26:B29)</f>
        <v>2229.203</v>
      </c>
      <c r="C25" s="771">
        <f>SUM(C26:C29)</f>
        <v>1679.0500000000002</v>
      </c>
      <c r="D25" s="771">
        <f aca="true" t="shared" si="15" ref="D25:D34">C25+B25</f>
        <v>3908.253</v>
      </c>
      <c r="E25" s="772">
        <f t="shared" si="1"/>
        <v>0.11938511238778932</v>
      </c>
      <c r="F25" s="770">
        <f>SUM(F26:F29)</f>
        <v>2549.791</v>
      </c>
      <c r="G25" s="771">
        <f>SUM(G26:G29)</f>
        <v>1985.9449999999997</v>
      </c>
      <c r="H25" s="771">
        <f aca="true" t="shared" si="16" ref="H25:H34">G25+F25</f>
        <v>4535.736</v>
      </c>
      <c r="I25" s="773">
        <f t="shared" si="14"/>
        <v>-0.1383420463624866</v>
      </c>
      <c r="J25" s="770">
        <f>SUM(J26:J29)</f>
        <v>13240.240999999996</v>
      </c>
      <c r="K25" s="771">
        <f>SUM(K26:K29)</f>
        <v>8841.160999999998</v>
      </c>
      <c r="L25" s="771">
        <f aca="true" t="shared" si="17" ref="L25:L34">K25+J25</f>
        <v>22081.401999999995</v>
      </c>
      <c r="M25" s="772">
        <f t="shared" si="4"/>
        <v>0.10040161004129862</v>
      </c>
      <c r="N25" s="770">
        <f>SUM(N26:N29)</f>
        <v>14462.802000000001</v>
      </c>
      <c r="O25" s="771">
        <f>SUM(O26:O29)</f>
        <v>12253.333999999999</v>
      </c>
      <c r="P25" s="771">
        <f aca="true" t="shared" si="18" ref="P25:P34">O25+N25</f>
        <v>26716.136</v>
      </c>
      <c r="Q25" s="773">
        <f t="shared" si="13"/>
        <v>-0.17348070095166468</v>
      </c>
    </row>
    <row r="26" spans="1:17" s="795" customFormat="1" ht="18" customHeight="1">
      <c r="A26" s="775" t="s">
        <v>225</v>
      </c>
      <c r="B26" s="776">
        <v>1265.008</v>
      </c>
      <c r="C26" s="777">
        <v>961.485</v>
      </c>
      <c r="D26" s="777">
        <f t="shared" si="15"/>
        <v>2226.493</v>
      </c>
      <c r="E26" s="778">
        <f t="shared" si="1"/>
        <v>0.06801251531966486</v>
      </c>
      <c r="F26" s="776">
        <v>1407.464</v>
      </c>
      <c r="G26" s="777">
        <v>1032.6879999999999</v>
      </c>
      <c r="H26" s="777">
        <f t="shared" si="16"/>
        <v>2440.152</v>
      </c>
      <c r="I26" s="779">
        <f t="shared" si="14"/>
        <v>-0.08755970939515245</v>
      </c>
      <c r="J26" s="776">
        <v>7654.360999999998</v>
      </c>
      <c r="K26" s="777">
        <v>5258.537999999999</v>
      </c>
      <c r="L26" s="777">
        <f t="shared" si="17"/>
        <v>12912.898999999998</v>
      </c>
      <c r="M26" s="778">
        <f t="shared" si="4"/>
        <v>0.05871347525400221</v>
      </c>
      <c r="N26" s="777">
        <v>8367.962</v>
      </c>
      <c r="O26" s="777">
        <v>6654.017999999998</v>
      </c>
      <c r="P26" s="777">
        <f t="shared" si="18"/>
        <v>15021.979999999998</v>
      </c>
      <c r="Q26" s="779">
        <f t="shared" si="13"/>
        <v>-0.14039966768694945</v>
      </c>
    </row>
    <row r="27" spans="1:17" s="795" customFormat="1" ht="18" customHeight="1">
      <c r="A27" s="775" t="s">
        <v>226</v>
      </c>
      <c r="B27" s="776">
        <v>749.5269999999999</v>
      </c>
      <c r="C27" s="777">
        <v>559.701</v>
      </c>
      <c r="D27" s="777">
        <f>C27+B27</f>
        <v>1309.228</v>
      </c>
      <c r="E27" s="778">
        <f t="shared" si="1"/>
        <v>0.03999288989767055</v>
      </c>
      <c r="F27" s="776">
        <v>749.38</v>
      </c>
      <c r="G27" s="777">
        <v>606.693</v>
      </c>
      <c r="H27" s="777">
        <f>G27+F27</f>
        <v>1356.0729999999999</v>
      </c>
      <c r="I27" s="779">
        <f>IF(ISERROR(D27/H27-1),"         /0",(D27/H27-1))</f>
        <v>-0.03454460047504804</v>
      </c>
      <c r="J27" s="776">
        <v>4365.16</v>
      </c>
      <c r="K27" s="777">
        <v>3185.5940000000005</v>
      </c>
      <c r="L27" s="777">
        <f>K27+J27</f>
        <v>7550.754000000001</v>
      </c>
      <c r="M27" s="778">
        <f t="shared" si="4"/>
        <v>0.034332415062493585</v>
      </c>
      <c r="N27" s="777">
        <v>3991.2540000000004</v>
      </c>
      <c r="O27" s="777">
        <v>3893.1240000000007</v>
      </c>
      <c r="P27" s="777">
        <f>O27+N27</f>
        <v>7884.378000000001</v>
      </c>
      <c r="Q27" s="779">
        <f>IF(ISERROR(L27/P27-1),"         /0",(L27/P27-1))</f>
        <v>-0.04231456178280646</v>
      </c>
    </row>
    <row r="28" spans="1:17" s="795" customFormat="1" ht="18" customHeight="1">
      <c r="A28" s="775" t="s">
        <v>227</v>
      </c>
      <c r="B28" s="776">
        <v>156.39100000000002</v>
      </c>
      <c r="C28" s="777">
        <v>108.095</v>
      </c>
      <c r="D28" s="777">
        <f t="shared" si="15"/>
        <v>264.486</v>
      </c>
      <c r="E28" s="778">
        <f t="shared" si="1"/>
        <v>0.008079234081057915</v>
      </c>
      <c r="F28" s="776">
        <v>211.587</v>
      </c>
      <c r="G28" s="777">
        <v>277.14</v>
      </c>
      <c r="H28" s="777">
        <f t="shared" si="16"/>
        <v>488.727</v>
      </c>
      <c r="I28" s="779">
        <f>IF(ISERROR(D28/H28-1),"         /0",(D28/H28-1))</f>
        <v>-0.4588267069345463</v>
      </c>
      <c r="J28" s="776">
        <v>763.6829999999999</v>
      </c>
      <c r="K28" s="777">
        <v>270.56</v>
      </c>
      <c r="L28" s="777">
        <f t="shared" si="17"/>
        <v>1034.243</v>
      </c>
      <c r="M28" s="778">
        <f t="shared" si="4"/>
        <v>0.004702584662601714</v>
      </c>
      <c r="N28" s="777">
        <v>1435.0279999999996</v>
      </c>
      <c r="O28" s="777">
        <v>1612.0959999999998</v>
      </c>
      <c r="P28" s="777">
        <f t="shared" si="18"/>
        <v>3047.1239999999993</v>
      </c>
      <c r="Q28" s="779">
        <f>IF(ISERROR(L28/P28-1),"         /0",(L28/P28-1))</f>
        <v>-0.6605838817192867</v>
      </c>
    </row>
    <row r="29" spans="1:17" s="795" customFormat="1" ht="18" customHeight="1" thickBot="1">
      <c r="A29" s="775" t="s">
        <v>220</v>
      </c>
      <c r="B29" s="776">
        <v>58.276999999999994</v>
      </c>
      <c r="C29" s="777">
        <v>49.769</v>
      </c>
      <c r="D29" s="777">
        <f t="shared" si="15"/>
        <v>108.04599999999999</v>
      </c>
      <c r="E29" s="778">
        <f t="shared" si="1"/>
        <v>0.0033004730893959736</v>
      </c>
      <c r="F29" s="776">
        <v>181.36</v>
      </c>
      <c r="G29" s="777">
        <v>69.42399999999999</v>
      </c>
      <c r="H29" s="777">
        <f>G29+F29</f>
        <v>250.784</v>
      </c>
      <c r="I29" s="779">
        <f>IF(ISERROR(D29/H29-1),"         /0",(D29/H29-1))</f>
        <v>-0.5691670919994896</v>
      </c>
      <c r="J29" s="776">
        <v>457.037</v>
      </c>
      <c r="K29" s="777">
        <v>126.46899999999998</v>
      </c>
      <c r="L29" s="777">
        <f>K29+J29</f>
        <v>583.506</v>
      </c>
      <c r="M29" s="778">
        <f t="shared" si="4"/>
        <v>0.0026531350622011228</v>
      </c>
      <c r="N29" s="777">
        <v>668.5580000000001</v>
      </c>
      <c r="O29" s="777">
        <v>94.09599999999999</v>
      </c>
      <c r="P29" s="777">
        <f>O29+N29</f>
        <v>762.6540000000001</v>
      </c>
      <c r="Q29" s="779">
        <f>IF(ISERROR(L29/P29-1),"         /0",(L29/P29-1))</f>
        <v>-0.23490075447057268</v>
      </c>
    </row>
    <row r="30" spans="1:17" s="774" customFormat="1" ht="18" customHeight="1">
      <c r="A30" s="769" t="s">
        <v>198</v>
      </c>
      <c r="B30" s="770">
        <f>SUM(B31:B33)</f>
        <v>406.388</v>
      </c>
      <c r="C30" s="771">
        <f>SUM(C31:C33)</f>
        <v>383.911</v>
      </c>
      <c r="D30" s="771">
        <f t="shared" si="15"/>
        <v>790.299</v>
      </c>
      <c r="E30" s="772">
        <f t="shared" si="1"/>
        <v>0.024141204506196886</v>
      </c>
      <c r="F30" s="770">
        <f>SUM(F31:F33)</f>
        <v>1335.361</v>
      </c>
      <c r="G30" s="771">
        <f>SUM(G31:G33)</f>
        <v>862.3910000000001</v>
      </c>
      <c r="H30" s="771">
        <f t="shared" si="16"/>
        <v>2197.7520000000004</v>
      </c>
      <c r="I30" s="773">
        <f t="shared" si="14"/>
        <v>-0.6404057418671443</v>
      </c>
      <c r="J30" s="770">
        <f>SUM(J31:J33)</f>
        <v>4546.082999999999</v>
      </c>
      <c r="K30" s="771">
        <f>SUM(K31:K33)</f>
        <v>3129.7120000000004</v>
      </c>
      <c r="L30" s="771">
        <f t="shared" si="17"/>
        <v>7675.794999999999</v>
      </c>
      <c r="M30" s="772">
        <f t="shared" si="4"/>
        <v>0.03490096219193645</v>
      </c>
      <c r="N30" s="770">
        <f>SUM(N31:N33)</f>
        <v>10763.967999999999</v>
      </c>
      <c r="O30" s="771">
        <f>SUM(O31:O33)</f>
        <v>7117.127</v>
      </c>
      <c r="P30" s="771">
        <f t="shared" si="18"/>
        <v>17881.095</v>
      </c>
      <c r="Q30" s="773">
        <f t="shared" si="13"/>
        <v>-0.5707312667373</v>
      </c>
    </row>
    <row r="31" spans="1:17" ht="18" customHeight="1">
      <c r="A31" s="775" t="s">
        <v>232</v>
      </c>
      <c r="B31" s="776">
        <v>329.876</v>
      </c>
      <c r="C31" s="777">
        <v>289.443</v>
      </c>
      <c r="D31" s="777">
        <f t="shared" si="15"/>
        <v>619.319</v>
      </c>
      <c r="E31" s="778">
        <f t="shared" si="1"/>
        <v>0.01891829122088393</v>
      </c>
      <c r="F31" s="776">
        <v>1239.541</v>
      </c>
      <c r="G31" s="777">
        <v>699.527</v>
      </c>
      <c r="H31" s="777">
        <f t="shared" si="16"/>
        <v>1939.068</v>
      </c>
      <c r="I31" s="779">
        <f t="shared" si="14"/>
        <v>-0.6806099631369298</v>
      </c>
      <c r="J31" s="776">
        <v>4165.208999999999</v>
      </c>
      <c r="K31" s="777">
        <v>2332.9130000000005</v>
      </c>
      <c r="L31" s="777">
        <f t="shared" si="17"/>
        <v>6498.121999999999</v>
      </c>
      <c r="M31" s="778">
        <f t="shared" si="4"/>
        <v>0.029546217719544417</v>
      </c>
      <c r="N31" s="777">
        <v>9479.908</v>
      </c>
      <c r="O31" s="777">
        <v>5254.152</v>
      </c>
      <c r="P31" s="777">
        <f t="shared" si="18"/>
        <v>14734.06</v>
      </c>
      <c r="Q31" s="779">
        <f t="shared" si="13"/>
        <v>-0.5589727474979741</v>
      </c>
    </row>
    <row r="32" spans="1:17" ht="18" customHeight="1">
      <c r="A32" s="775" t="s">
        <v>233</v>
      </c>
      <c r="B32" s="776">
        <v>56.984</v>
      </c>
      <c r="C32" s="777">
        <v>91.22099999999999</v>
      </c>
      <c r="D32" s="777">
        <f t="shared" si="15"/>
        <v>148.20499999999998</v>
      </c>
      <c r="E32" s="778">
        <f t="shared" si="1"/>
        <v>0.004527207061935937</v>
      </c>
      <c r="F32" s="776">
        <v>95.122</v>
      </c>
      <c r="G32" s="777">
        <v>115.534</v>
      </c>
      <c r="H32" s="777">
        <f>G32+F32</f>
        <v>210.656</v>
      </c>
      <c r="I32" s="779">
        <f>IF(ISERROR(D32/H32-1),"         /0",(D32/H32-1))</f>
        <v>-0.2964596308673858</v>
      </c>
      <c r="J32" s="776">
        <v>228.01299999999998</v>
      </c>
      <c r="K32" s="777">
        <v>748.59</v>
      </c>
      <c r="L32" s="777">
        <f>K32+J32</f>
        <v>976.6030000000001</v>
      </c>
      <c r="M32" s="778">
        <f t="shared" si="4"/>
        <v>0.004440502173329501</v>
      </c>
      <c r="N32" s="777">
        <v>1273.277</v>
      </c>
      <c r="O32" s="777">
        <v>1319.422</v>
      </c>
      <c r="P32" s="777">
        <f>O32+N32</f>
        <v>2592.699</v>
      </c>
      <c r="Q32" s="779">
        <f>IF(ISERROR(L32/P32-1),"         /0",(L32/P32-1))</f>
        <v>-0.6233257312167745</v>
      </c>
    </row>
    <row r="33" spans="1:17" ht="18" customHeight="1" thickBot="1">
      <c r="A33" s="775" t="s">
        <v>220</v>
      </c>
      <c r="B33" s="776">
        <v>19.528000000000002</v>
      </c>
      <c r="C33" s="777">
        <v>3.247</v>
      </c>
      <c r="D33" s="777">
        <f t="shared" si="15"/>
        <v>22.775000000000002</v>
      </c>
      <c r="E33" s="778">
        <f t="shared" si="1"/>
        <v>0.0006957062233770182</v>
      </c>
      <c r="F33" s="776">
        <v>0.6980000000000001</v>
      </c>
      <c r="G33" s="777">
        <v>47.33</v>
      </c>
      <c r="H33" s="777">
        <f t="shared" si="16"/>
        <v>48.028</v>
      </c>
      <c r="I33" s="779">
        <f>IF(ISERROR(D33/H33-1),"         /0",(D33/H33-1))</f>
        <v>-0.5257974514866328</v>
      </c>
      <c r="J33" s="776">
        <v>152.861</v>
      </c>
      <c r="K33" s="777">
        <v>48.208999999999996</v>
      </c>
      <c r="L33" s="777">
        <f t="shared" si="17"/>
        <v>201.07</v>
      </c>
      <c r="M33" s="778">
        <f t="shared" si="4"/>
        <v>0.0009142422990625285</v>
      </c>
      <c r="N33" s="777">
        <v>10.783000000000001</v>
      </c>
      <c r="O33" s="777">
        <v>543.553</v>
      </c>
      <c r="P33" s="777">
        <f t="shared" si="18"/>
        <v>554.336</v>
      </c>
      <c r="Q33" s="779">
        <f>IF(ISERROR(L33/P33-1),"         /0",(L33/P33-1))</f>
        <v>-0.637277752121457</v>
      </c>
    </row>
    <row r="34" spans="1:17" ht="18" customHeight="1" thickBot="1">
      <c r="A34" s="796" t="s">
        <v>204</v>
      </c>
      <c r="B34" s="797">
        <v>31.651000000000003</v>
      </c>
      <c r="C34" s="798">
        <v>0.778</v>
      </c>
      <c r="D34" s="798">
        <f t="shared" si="15"/>
        <v>32.429</v>
      </c>
      <c r="E34" s="799">
        <f t="shared" si="1"/>
        <v>0.0009906062400831318</v>
      </c>
      <c r="F34" s="797">
        <v>44.2</v>
      </c>
      <c r="G34" s="798">
        <v>0.41</v>
      </c>
      <c r="H34" s="798">
        <f t="shared" si="16"/>
        <v>44.61</v>
      </c>
      <c r="I34" s="800">
        <f t="shared" si="14"/>
        <v>-0.273055368751401</v>
      </c>
      <c r="J34" s="797">
        <v>225.49399999999997</v>
      </c>
      <c r="K34" s="798">
        <v>6.441000000000001</v>
      </c>
      <c r="L34" s="798">
        <f t="shared" si="17"/>
        <v>231.93499999999997</v>
      </c>
      <c r="M34" s="799">
        <f t="shared" si="4"/>
        <v>0.0010545819248672977</v>
      </c>
      <c r="N34" s="797">
        <v>238.508</v>
      </c>
      <c r="O34" s="798">
        <v>0.445</v>
      </c>
      <c r="P34" s="798">
        <f t="shared" si="18"/>
        <v>238.953</v>
      </c>
      <c r="Q34" s="800">
        <f t="shared" si="13"/>
        <v>-0.0293697923859505</v>
      </c>
    </row>
    <row r="35" ht="14.25">
      <c r="A35" s="218" t="s">
        <v>247</v>
      </c>
    </row>
    <row r="36" ht="14.25">
      <c r="A36" s="218"/>
    </row>
  </sheetData>
  <sheetProtection/>
  <mergeCells count="13"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</mergeCells>
  <conditionalFormatting sqref="Q35:Q65536 I35:I65536 Q3:Q6 I3:I6">
    <cfRule type="cellIs" priority="1" dxfId="0" operator="lessThan" stopIfTrue="1">
      <formula>0</formula>
    </cfRule>
  </conditionalFormatting>
  <conditionalFormatting sqref="Q7:Q34 I7:I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O56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2.8515625" style="805" customWidth="1"/>
    <col min="2" max="2" width="11.421875" style="868" customWidth="1"/>
    <col min="3" max="3" width="11.28125" style="869" customWidth="1"/>
    <col min="4" max="4" width="13.140625" style="868" customWidth="1"/>
    <col min="5" max="5" width="10.140625" style="869" customWidth="1"/>
    <col min="6" max="6" width="11.00390625" style="868" customWidth="1"/>
    <col min="7" max="7" width="11.140625" style="869" customWidth="1"/>
    <col min="8" max="8" width="11.00390625" style="868" customWidth="1"/>
    <col min="9" max="9" width="9.8515625" style="869" customWidth="1"/>
    <col min="10" max="10" width="9.140625" style="805" customWidth="1"/>
    <col min="11" max="11" width="9.140625" style="806" customWidth="1"/>
    <col min="12" max="12" width="11.8515625" style="805" customWidth="1"/>
    <col min="13" max="13" width="9.140625" style="805" customWidth="1"/>
    <col min="14" max="14" width="15.8515625" style="805" customWidth="1"/>
    <col min="15" max="15" width="11.7109375" style="805" customWidth="1"/>
    <col min="16" max="16384" width="9.140625" style="805" customWidth="1"/>
  </cols>
  <sheetData>
    <row r="1" spans="8:9" ht="15.75">
      <c r="H1" s="1031" t="s">
        <v>345</v>
      </c>
      <c r="I1" s="1031"/>
    </row>
    <row r="2" ht="5.25" customHeight="1" thickBot="1"/>
    <row r="3" spans="1:9" ht="24" customHeight="1" thickBot="1">
      <c r="A3" s="801" t="s">
        <v>248</v>
      </c>
      <c r="B3" s="802"/>
      <c r="C3" s="803"/>
      <c r="D3" s="802"/>
      <c r="E3" s="803"/>
      <c r="F3" s="802"/>
      <c r="G3" s="803"/>
      <c r="H3" s="802"/>
      <c r="I3" s="804"/>
    </row>
    <row r="4" spans="1:11" s="812" customFormat="1" ht="17.25" thickBot="1">
      <c r="A4" s="807" t="s">
        <v>236</v>
      </c>
      <c r="B4" s="808" t="s">
        <v>38</v>
      </c>
      <c r="C4" s="809"/>
      <c r="D4" s="810"/>
      <c r="E4" s="811"/>
      <c r="F4" s="810" t="s">
        <v>39</v>
      </c>
      <c r="G4" s="809"/>
      <c r="H4" s="810"/>
      <c r="I4" s="811"/>
      <c r="K4" s="813"/>
    </row>
    <row r="5" spans="1:11" s="820" customFormat="1" ht="31.5" customHeight="1" thickBot="1">
      <c r="A5" s="814"/>
      <c r="B5" s="815" t="s">
        <v>40</v>
      </c>
      <c r="C5" s="816" t="s">
        <v>41</v>
      </c>
      <c r="D5" s="815" t="s">
        <v>42</v>
      </c>
      <c r="E5" s="817" t="s">
        <v>43</v>
      </c>
      <c r="F5" s="818" t="s">
        <v>44</v>
      </c>
      <c r="G5" s="819" t="s">
        <v>41</v>
      </c>
      <c r="H5" s="818" t="s">
        <v>45</v>
      </c>
      <c r="I5" s="817" t="s">
        <v>43</v>
      </c>
      <c r="K5" s="821"/>
    </row>
    <row r="6" spans="1:11" s="828" customFormat="1" ht="15.75" customHeight="1" thickBot="1">
      <c r="A6" s="822" t="s">
        <v>3</v>
      </c>
      <c r="B6" s="823">
        <f>B7+B19+B30+B37+B46+B52</f>
        <v>32736.519</v>
      </c>
      <c r="C6" s="824">
        <f aca="true" t="shared" si="0" ref="C6:C52">(B6/$B$6)</f>
        <v>1</v>
      </c>
      <c r="D6" s="825">
        <f>D7+D19+D30+D37+D46+D52</f>
        <v>39165.763999999996</v>
      </c>
      <c r="E6" s="826">
        <f aca="true" t="shared" si="1" ref="E6:E16">IF(ISERROR(B6/D6-1),"         /0",(B6/D6-1))</f>
        <v>-0.16415471941259707</v>
      </c>
      <c r="F6" s="823">
        <f>F7+F19+F30+F37+F46+F52</f>
        <v>219930.756</v>
      </c>
      <c r="G6" s="824">
        <f aca="true" t="shared" si="2" ref="G6:G52">(F6/$F$6)</f>
        <v>1</v>
      </c>
      <c r="H6" s="825">
        <f>H7+H19+H30+H37+H46+H52</f>
        <v>268242.4359999999</v>
      </c>
      <c r="I6" s="827">
        <f aca="true" t="shared" si="3" ref="I6:I16">IF(ISERROR(F6/H6-1),"         /0",(F6/H6-1))</f>
        <v>-0.18010453797101644</v>
      </c>
      <c r="K6" s="829"/>
    </row>
    <row r="7" spans="1:15" s="836" customFormat="1" ht="15.75" customHeight="1">
      <c r="A7" s="830" t="s">
        <v>237</v>
      </c>
      <c r="B7" s="831">
        <f>SUM(B8:B18)</f>
        <v>20589.620000000003</v>
      </c>
      <c r="C7" s="832">
        <f t="shared" si="0"/>
        <v>0.6289495837966157</v>
      </c>
      <c r="D7" s="833">
        <f>SUM(D8:D18)</f>
        <v>22656.983999999997</v>
      </c>
      <c r="E7" s="834">
        <f t="shared" si="1"/>
        <v>-0.09124621352956752</v>
      </c>
      <c r="F7" s="831">
        <f>SUM(F8:F18)</f>
        <v>137113.24899999998</v>
      </c>
      <c r="G7" s="832">
        <f t="shared" si="2"/>
        <v>0.623438265269274</v>
      </c>
      <c r="H7" s="833">
        <f>SUM(H8:H18)</f>
        <v>157584.71999999997</v>
      </c>
      <c r="I7" s="835">
        <f t="shared" si="3"/>
        <v>-0.1299077156719255</v>
      </c>
      <c r="K7" s="837"/>
      <c r="L7" s="838"/>
      <c r="M7" s="839"/>
      <c r="N7" s="839"/>
      <c r="O7" s="839"/>
    </row>
    <row r="8" spans="1:11" s="849" customFormat="1" ht="15.75" customHeight="1">
      <c r="A8" s="840" t="s">
        <v>57</v>
      </c>
      <c r="B8" s="841">
        <v>6141.945</v>
      </c>
      <c r="C8" s="842">
        <f t="shared" si="0"/>
        <v>0.1876175350225844</v>
      </c>
      <c r="D8" s="843">
        <v>7627.531000000001</v>
      </c>
      <c r="E8" s="844">
        <f t="shared" si="1"/>
        <v>-0.19476630117924143</v>
      </c>
      <c r="F8" s="845">
        <v>41058.314999999995</v>
      </c>
      <c r="G8" s="842">
        <f t="shared" si="2"/>
        <v>0.18668746357603572</v>
      </c>
      <c r="H8" s="843">
        <v>53348.115000000005</v>
      </c>
      <c r="I8" s="846">
        <f t="shared" si="3"/>
        <v>-0.2303699015419759</v>
      </c>
      <c r="J8" s="847"/>
      <c r="K8" s="848"/>
    </row>
    <row r="9" spans="1:11" s="849" customFormat="1" ht="15.75" customHeight="1">
      <c r="A9" s="840" t="s">
        <v>91</v>
      </c>
      <c r="B9" s="841">
        <v>4236.947</v>
      </c>
      <c r="C9" s="842">
        <f t="shared" si="0"/>
        <v>0.12942570344757792</v>
      </c>
      <c r="D9" s="843">
        <v>2789.379</v>
      </c>
      <c r="E9" s="844">
        <f t="shared" si="1"/>
        <v>0.5189570868641373</v>
      </c>
      <c r="F9" s="845">
        <v>31506.785</v>
      </c>
      <c r="G9" s="842">
        <f t="shared" si="2"/>
        <v>0.1432577488161774</v>
      </c>
      <c r="H9" s="843">
        <v>31514.554999999997</v>
      </c>
      <c r="I9" s="846">
        <f t="shared" si="3"/>
        <v>-0.0002465527436448234</v>
      </c>
      <c r="J9" s="847"/>
      <c r="K9" s="848"/>
    </row>
    <row r="10" spans="1:11" s="849" customFormat="1" ht="15.75" customHeight="1">
      <c r="A10" s="840" t="s">
        <v>92</v>
      </c>
      <c r="B10" s="841">
        <v>3518.002</v>
      </c>
      <c r="C10" s="842">
        <f t="shared" si="0"/>
        <v>0.10746414424820183</v>
      </c>
      <c r="D10" s="843">
        <v>5214.4529999999995</v>
      </c>
      <c r="E10" s="844">
        <f>IF(ISERROR(B10/D10-1),"         /0",(B10/D10-1))</f>
        <v>-0.3253363296207674</v>
      </c>
      <c r="F10" s="845">
        <v>29857.435999999998</v>
      </c>
      <c r="G10" s="842">
        <f t="shared" si="2"/>
        <v>0.13575834750461185</v>
      </c>
      <c r="H10" s="843">
        <v>38150.369</v>
      </c>
      <c r="I10" s="846">
        <f>IF(ISERROR(F10/H10-1),"         /0",(F10/H10-1))</f>
        <v>-0.2173749092702092</v>
      </c>
      <c r="J10" s="847"/>
      <c r="K10" s="848"/>
    </row>
    <row r="11" spans="1:11" s="849" customFormat="1" ht="15.75" customHeight="1">
      <c r="A11" s="840" t="s">
        <v>249</v>
      </c>
      <c r="B11" s="841">
        <v>2587.635</v>
      </c>
      <c r="C11" s="842">
        <f t="shared" si="0"/>
        <v>0.07904429301111704</v>
      </c>
      <c r="D11" s="843"/>
      <c r="E11" s="844" t="str">
        <f>IF(ISERROR(B11/D11-1),"         /0",(B11/D11-1))</f>
        <v>         /0</v>
      </c>
      <c r="F11" s="845">
        <v>9616.377</v>
      </c>
      <c r="G11" s="842">
        <f t="shared" si="2"/>
        <v>0.04372456665406088</v>
      </c>
      <c r="H11" s="843"/>
      <c r="I11" s="846" t="str">
        <f>IF(ISERROR(F11/H11-1),"         /0",(F11/H11-1))</f>
        <v>         /0</v>
      </c>
      <c r="J11" s="847"/>
      <c r="K11" s="848"/>
    </row>
    <row r="12" spans="1:11" s="849" customFormat="1" ht="15.75" customHeight="1">
      <c r="A12" s="840" t="s">
        <v>96</v>
      </c>
      <c r="B12" s="841">
        <v>882.7910000000002</v>
      </c>
      <c r="C12" s="842">
        <f t="shared" si="0"/>
        <v>0.026966550719702366</v>
      </c>
      <c r="D12" s="843">
        <v>1893.754</v>
      </c>
      <c r="E12" s="844">
        <f>IF(ISERROR(B12/D12-1),"         /0",(B12/D12-1))</f>
        <v>-0.5338407206004581</v>
      </c>
      <c r="F12" s="845">
        <v>2719.3590000000004</v>
      </c>
      <c r="G12" s="842">
        <f t="shared" si="2"/>
        <v>0.01236461443346287</v>
      </c>
      <c r="H12" s="843">
        <v>7247.386</v>
      </c>
      <c r="I12" s="846">
        <f>IF(ISERROR(F12/H12-1),"         /0",(F12/H12-1))</f>
        <v>-0.6247807140395172</v>
      </c>
      <c r="J12" s="847"/>
      <c r="K12" s="848"/>
    </row>
    <row r="13" spans="1:11" s="849" customFormat="1" ht="15.75" customHeight="1">
      <c r="A13" s="840" t="s">
        <v>95</v>
      </c>
      <c r="B13" s="841">
        <v>811.909</v>
      </c>
      <c r="C13" s="842">
        <f t="shared" si="0"/>
        <v>0.02480132356161631</v>
      </c>
      <c r="D13" s="843">
        <v>819.42</v>
      </c>
      <c r="E13" s="844">
        <f>IF(ISERROR(B13/D13-1),"         /0",(B13/D13-1))</f>
        <v>-0.009166239535281062</v>
      </c>
      <c r="F13" s="845">
        <v>5334.017</v>
      </c>
      <c r="G13" s="842">
        <f t="shared" si="2"/>
        <v>0.02425316539174721</v>
      </c>
      <c r="H13" s="843">
        <v>5962.438000000001</v>
      </c>
      <c r="I13" s="846">
        <f>IF(ISERROR(F13/H13-1),"         /0",(F13/H13-1))</f>
        <v>-0.10539665150396549</v>
      </c>
      <c r="J13" s="847"/>
      <c r="K13" s="848"/>
    </row>
    <row r="14" spans="1:11" s="849" customFormat="1" ht="15.75" customHeight="1">
      <c r="A14" s="840" t="s">
        <v>46</v>
      </c>
      <c r="B14" s="841">
        <v>801.8030000000001</v>
      </c>
      <c r="C14" s="842">
        <f t="shared" si="0"/>
        <v>0.02449261633468116</v>
      </c>
      <c r="D14" s="843">
        <v>913.669</v>
      </c>
      <c r="E14" s="844">
        <f t="shared" si="1"/>
        <v>-0.1224360244246</v>
      </c>
      <c r="F14" s="845">
        <v>4372.165999999999</v>
      </c>
      <c r="G14" s="842">
        <f t="shared" si="2"/>
        <v>0.019879738875630472</v>
      </c>
      <c r="H14" s="843">
        <v>5617.055000000001</v>
      </c>
      <c r="I14" s="846">
        <f t="shared" si="3"/>
        <v>-0.22162663530978455</v>
      </c>
      <c r="J14" s="847"/>
      <c r="K14" s="848"/>
    </row>
    <row r="15" spans="1:11" s="849" customFormat="1" ht="15.75" customHeight="1">
      <c r="A15" s="840" t="s">
        <v>94</v>
      </c>
      <c r="B15" s="841">
        <v>472.226</v>
      </c>
      <c r="C15" s="842">
        <f t="shared" si="0"/>
        <v>0.014425052339865458</v>
      </c>
      <c r="D15" s="843">
        <v>595.6</v>
      </c>
      <c r="E15" s="844">
        <f t="shared" si="1"/>
        <v>-0.2071423774345198</v>
      </c>
      <c r="F15" s="845">
        <v>3151.221</v>
      </c>
      <c r="G15" s="842">
        <f t="shared" si="2"/>
        <v>0.014328241567086689</v>
      </c>
      <c r="H15" s="843">
        <v>2467.6160000000004</v>
      </c>
      <c r="I15" s="846">
        <f t="shared" si="3"/>
        <v>0.2770305428397284</v>
      </c>
      <c r="J15" s="847"/>
      <c r="K15" s="848"/>
    </row>
    <row r="16" spans="1:11" s="849" customFormat="1" ht="15.75" customHeight="1">
      <c r="A16" s="840" t="s">
        <v>100</v>
      </c>
      <c r="B16" s="841">
        <v>342.897</v>
      </c>
      <c r="C16" s="842">
        <f t="shared" si="0"/>
        <v>0.010474449039618415</v>
      </c>
      <c r="D16" s="843">
        <v>308.043</v>
      </c>
      <c r="E16" s="844">
        <f t="shared" si="1"/>
        <v>0.11314654122963352</v>
      </c>
      <c r="F16" s="845">
        <v>2270.472</v>
      </c>
      <c r="G16" s="842">
        <f t="shared" si="2"/>
        <v>0.010323576571527814</v>
      </c>
      <c r="H16" s="843">
        <v>2033.0570000000002</v>
      </c>
      <c r="I16" s="846">
        <f t="shared" si="3"/>
        <v>0.11677734564254716</v>
      </c>
      <c r="J16" s="847"/>
      <c r="K16" s="848"/>
    </row>
    <row r="17" spans="1:11" s="849" customFormat="1" ht="15.75" customHeight="1">
      <c r="A17" s="840" t="s">
        <v>101</v>
      </c>
      <c r="B17" s="841">
        <v>323.058</v>
      </c>
      <c r="C17" s="842">
        <f t="shared" si="0"/>
        <v>0.009868428588879593</v>
      </c>
      <c r="D17" s="843">
        <v>547.7620000000001</v>
      </c>
      <c r="E17" s="844">
        <f aca="true" t="shared" si="4" ref="E17:E29">IF(ISERROR(B17/D17-1),"         /0",(B17/D17-1))</f>
        <v>-0.4102219577115609</v>
      </c>
      <c r="F17" s="845">
        <v>4297.115</v>
      </c>
      <c r="G17" s="842">
        <f t="shared" si="2"/>
        <v>0.019538490560183405</v>
      </c>
      <c r="H17" s="843">
        <v>2958.982</v>
      </c>
      <c r="I17" s="846">
        <f aca="true" t="shared" si="5" ref="I17:I29">IF(ISERROR(F17/H17-1),"         /0",(F17/H17-1))</f>
        <v>0.45222748904859844</v>
      </c>
      <c r="J17" s="847"/>
      <c r="K17" s="848"/>
    </row>
    <row r="18" spans="1:11" s="849" customFormat="1" ht="15.75" customHeight="1" thickBot="1">
      <c r="A18" s="840" t="s">
        <v>102</v>
      </c>
      <c r="B18" s="841">
        <v>470.407</v>
      </c>
      <c r="C18" s="842">
        <f t="shared" si="0"/>
        <v>0.014369487482771151</v>
      </c>
      <c r="D18" s="843">
        <v>1947.373</v>
      </c>
      <c r="E18" s="844">
        <f t="shared" si="4"/>
        <v>-0.7584402166405717</v>
      </c>
      <c r="F18" s="845">
        <v>2929.986000000001</v>
      </c>
      <c r="G18" s="842">
        <f t="shared" si="2"/>
        <v>0.013322311318749802</v>
      </c>
      <c r="H18" s="843">
        <v>8285.146999999999</v>
      </c>
      <c r="I18" s="846">
        <f t="shared" si="5"/>
        <v>-0.6463567876345464</v>
      </c>
      <c r="J18" s="847"/>
      <c r="K18" s="848"/>
    </row>
    <row r="19" spans="1:11" s="854" customFormat="1" ht="15.75" customHeight="1">
      <c r="A19" s="830" t="s">
        <v>172</v>
      </c>
      <c r="B19" s="850">
        <f>SUM(B20:B29)</f>
        <v>4560.267</v>
      </c>
      <c r="C19" s="832">
        <f t="shared" si="0"/>
        <v>0.13930213533088232</v>
      </c>
      <c r="D19" s="851">
        <f>SUM(D20:D29)</f>
        <v>6806.853</v>
      </c>
      <c r="E19" s="834">
        <f t="shared" si="4"/>
        <v>-0.3300476740132334</v>
      </c>
      <c r="F19" s="850">
        <f>SUM(F20:F29)</f>
        <v>34519.034</v>
      </c>
      <c r="G19" s="832">
        <f t="shared" si="2"/>
        <v>0.1569541005897329</v>
      </c>
      <c r="H19" s="851">
        <f>SUM(H20:H29)</f>
        <v>45799.926999999996</v>
      </c>
      <c r="I19" s="835">
        <f t="shared" si="5"/>
        <v>-0.246308100010727</v>
      </c>
      <c r="J19" s="852"/>
      <c r="K19" s="853"/>
    </row>
    <row r="20" spans="1:11" s="849" customFormat="1" ht="15.75" customHeight="1">
      <c r="A20" s="840" t="s">
        <v>46</v>
      </c>
      <c r="B20" s="855">
        <v>1613.5729999999999</v>
      </c>
      <c r="C20" s="842">
        <f t="shared" si="0"/>
        <v>0.049289693873682774</v>
      </c>
      <c r="D20" s="856">
        <v>1926.2760000000003</v>
      </c>
      <c r="E20" s="844">
        <f t="shared" si="4"/>
        <v>-0.16233551162969395</v>
      </c>
      <c r="F20" s="855">
        <v>9988.904999999999</v>
      </c>
      <c r="G20" s="842">
        <f t="shared" si="2"/>
        <v>0.045418408874109445</v>
      </c>
      <c r="H20" s="856">
        <v>12279.886000000002</v>
      </c>
      <c r="I20" s="846">
        <f t="shared" si="5"/>
        <v>-0.186563702627207</v>
      </c>
      <c r="J20" s="847"/>
      <c r="K20" s="848"/>
    </row>
    <row r="21" spans="1:11" s="849" customFormat="1" ht="15.75" customHeight="1">
      <c r="A21" s="840" t="s">
        <v>57</v>
      </c>
      <c r="B21" s="855">
        <v>1004.6380000000001</v>
      </c>
      <c r="C21" s="842">
        <f t="shared" si="0"/>
        <v>0.030688601924963376</v>
      </c>
      <c r="D21" s="856">
        <v>1476.561</v>
      </c>
      <c r="E21" s="844">
        <f t="shared" si="4"/>
        <v>-0.3196095521959471</v>
      </c>
      <c r="F21" s="855">
        <v>7655.54</v>
      </c>
      <c r="G21" s="842">
        <f t="shared" si="2"/>
        <v>0.03480886502295295</v>
      </c>
      <c r="H21" s="856">
        <v>9580.610999999999</v>
      </c>
      <c r="I21" s="846">
        <f t="shared" si="5"/>
        <v>-0.2009340531621625</v>
      </c>
      <c r="J21" s="847"/>
      <c r="K21" s="848"/>
    </row>
    <row r="22" spans="1:11" s="849" customFormat="1" ht="15.75" customHeight="1">
      <c r="A22" s="840" t="s">
        <v>56</v>
      </c>
      <c r="B22" s="855">
        <v>636.4330000000001</v>
      </c>
      <c r="C22" s="842">
        <f t="shared" si="0"/>
        <v>0.019441071300219798</v>
      </c>
      <c r="D22" s="856">
        <v>1530.039</v>
      </c>
      <c r="E22" s="844">
        <f>IF(ISERROR(B22/D22-1),"         /0",(B22/D22-1))</f>
        <v>-0.5840413218225156</v>
      </c>
      <c r="F22" s="855">
        <v>6419.367</v>
      </c>
      <c r="G22" s="842">
        <f t="shared" si="2"/>
        <v>0.029188127739623648</v>
      </c>
      <c r="H22" s="856">
        <v>13001.485</v>
      </c>
      <c r="I22" s="846">
        <f>IF(ISERROR(F22/H22-1),"         /0",(F22/H22-1))</f>
        <v>-0.5062589388827508</v>
      </c>
      <c r="J22" s="847"/>
      <c r="K22" s="848"/>
    </row>
    <row r="23" spans="1:11" s="849" customFormat="1" ht="15.75" customHeight="1">
      <c r="A23" s="840" t="s">
        <v>97</v>
      </c>
      <c r="B23" s="855">
        <v>373.599</v>
      </c>
      <c r="C23" s="842">
        <f t="shared" si="0"/>
        <v>0.011412300739733506</v>
      </c>
      <c r="D23" s="856">
        <v>471.37199999999996</v>
      </c>
      <c r="E23" s="844">
        <f>IF(ISERROR(B23/D23-1),"         /0",(B23/D23-1))</f>
        <v>-0.20742216338687913</v>
      </c>
      <c r="F23" s="855">
        <v>2710.8110000000006</v>
      </c>
      <c r="G23" s="842">
        <f t="shared" si="2"/>
        <v>0.012325747654866428</v>
      </c>
      <c r="H23" s="856">
        <v>2511.6569999999997</v>
      </c>
      <c r="I23" s="846">
        <f>IF(ISERROR(F23/H23-1),"         /0",(F23/H23-1))</f>
        <v>0.07929187783204505</v>
      </c>
      <c r="J23" s="847"/>
      <c r="K23" s="848"/>
    </row>
    <row r="24" spans="1:11" s="849" customFormat="1" ht="15.75" customHeight="1">
      <c r="A24" s="840" t="s">
        <v>95</v>
      </c>
      <c r="B24" s="855">
        <v>219.703</v>
      </c>
      <c r="C24" s="842">
        <f t="shared" si="0"/>
        <v>0.00671125112599785</v>
      </c>
      <c r="D24" s="856">
        <v>258.839</v>
      </c>
      <c r="E24" s="844">
        <f t="shared" si="4"/>
        <v>-0.1511982351963962</v>
      </c>
      <c r="F24" s="855">
        <v>1426.341</v>
      </c>
      <c r="G24" s="842">
        <f t="shared" si="2"/>
        <v>0.006485409434958701</v>
      </c>
      <c r="H24" s="856">
        <v>1808.715</v>
      </c>
      <c r="I24" s="846">
        <f t="shared" si="5"/>
        <v>-0.21140644048399004</v>
      </c>
      <c r="J24" s="847"/>
      <c r="K24" s="848"/>
    </row>
    <row r="25" spans="1:11" s="849" customFormat="1" ht="15.75" customHeight="1">
      <c r="A25" s="840" t="s">
        <v>78</v>
      </c>
      <c r="B25" s="855">
        <v>160.781</v>
      </c>
      <c r="C25" s="842">
        <f t="shared" si="0"/>
        <v>0.004911365194326251</v>
      </c>
      <c r="D25" s="856">
        <v>146.748</v>
      </c>
      <c r="E25" s="844">
        <f t="shared" si="4"/>
        <v>0.09562651620465035</v>
      </c>
      <c r="F25" s="855">
        <v>730.337</v>
      </c>
      <c r="G25" s="842">
        <f t="shared" si="2"/>
        <v>0.0033207588301110555</v>
      </c>
      <c r="H25" s="856">
        <v>770.6260000000001</v>
      </c>
      <c r="I25" s="846">
        <f t="shared" si="5"/>
        <v>-0.05228087295263861</v>
      </c>
      <c r="J25" s="847"/>
      <c r="K25" s="848"/>
    </row>
    <row r="26" spans="1:11" s="849" customFormat="1" ht="15.75" customHeight="1">
      <c r="A26" s="840" t="s">
        <v>76</v>
      </c>
      <c r="B26" s="855">
        <v>127.04400000000001</v>
      </c>
      <c r="C26" s="842">
        <f t="shared" si="0"/>
        <v>0.0038808035759696994</v>
      </c>
      <c r="D26" s="856">
        <v>159.002</v>
      </c>
      <c r="E26" s="844">
        <f t="shared" si="4"/>
        <v>-0.20099118250084902</v>
      </c>
      <c r="F26" s="855">
        <v>636.675</v>
      </c>
      <c r="G26" s="842">
        <f t="shared" si="2"/>
        <v>0.0028948884257006782</v>
      </c>
      <c r="H26" s="856">
        <v>789.6629999999999</v>
      </c>
      <c r="I26" s="846">
        <f t="shared" si="5"/>
        <v>-0.19373834154569725</v>
      </c>
      <c r="J26" s="847"/>
      <c r="K26" s="848"/>
    </row>
    <row r="27" spans="1:11" s="849" customFormat="1" ht="15.75" customHeight="1">
      <c r="A27" s="840" t="s">
        <v>55</v>
      </c>
      <c r="B27" s="855">
        <v>116.315</v>
      </c>
      <c r="C27" s="842">
        <f t="shared" si="0"/>
        <v>0.003553065614581685</v>
      </c>
      <c r="D27" s="856">
        <v>34.172000000000004</v>
      </c>
      <c r="E27" s="844">
        <f t="shared" si="4"/>
        <v>2.403810136954231</v>
      </c>
      <c r="F27" s="855">
        <v>688.3080000000001</v>
      </c>
      <c r="G27" s="842">
        <f t="shared" si="2"/>
        <v>0.0031296577728310094</v>
      </c>
      <c r="H27" s="856">
        <v>416.875</v>
      </c>
      <c r="I27" s="846">
        <f t="shared" si="5"/>
        <v>0.651113643178411</v>
      </c>
      <c r="J27" s="847"/>
      <c r="K27" s="848"/>
    </row>
    <row r="28" spans="1:11" s="849" customFormat="1" ht="15.75" customHeight="1">
      <c r="A28" s="840" t="s">
        <v>94</v>
      </c>
      <c r="B28" s="855">
        <v>104.531</v>
      </c>
      <c r="C28" s="842">
        <f t="shared" si="0"/>
        <v>0.0031931006470174795</v>
      </c>
      <c r="D28" s="856">
        <v>160.128</v>
      </c>
      <c r="E28" s="844">
        <f t="shared" si="4"/>
        <v>-0.34720348721023175</v>
      </c>
      <c r="F28" s="855">
        <v>1517.339</v>
      </c>
      <c r="G28" s="842">
        <f t="shared" si="2"/>
        <v>0.006899166935978704</v>
      </c>
      <c r="H28" s="856">
        <v>1167.843</v>
      </c>
      <c r="I28" s="846">
        <f t="shared" si="5"/>
        <v>0.29926625411121166</v>
      </c>
      <c r="J28" s="847"/>
      <c r="K28" s="848"/>
    </row>
    <row r="29" spans="1:11" s="849" customFormat="1" ht="15.75" customHeight="1" thickBot="1">
      <c r="A29" s="840" t="s">
        <v>102</v>
      </c>
      <c r="B29" s="855">
        <v>203.65</v>
      </c>
      <c r="C29" s="842">
        <f t="shared" si="0"/>
        <v>0.006220881334389891</v>
      </c>
      <c r="D29" s="856">
        <v>643.7160000000001</v>
      </c>
      <c r="E29" s="844">
        <f t="shared" si="4"/>
        <v>-0.6836337763858596</v>
      </c>
      <c r="F29" s="855">
        <v>2745.411</v>
      </c>
      <c r="G29" s="842">
        <f t="shared" si="2"/>
        <v>0.012483069898600267</v>
      </c>
      <c r="H29" s="856">
        <v>3472.566</v>
      </c>
      <c r="I29" s="846">
        <f t="shared" si="5"/>
        <v>-0.20939990773393502</v>
      </c>
      <c r="J29" s="847"/>
      <c r="K29" s="848"/>
    </row>
    <row r="30" spans="1:11" s="854" customFormat="1" ht="15.75" customHeight="1">
      <c r="A30" s="830" t="s">
        <v>184</v>
      </c>
      <c r="B30" s="850">
        <f>SUM(B31:B36)</f>
        <v>2855.651</v>
      </c>
      <c r="C30" s="832">
        <f t="shared" si="0"/>
        <v>0.08723135773843273</v>
      </c>
      <c r="D30" s="851">
        <f>SUM(D31:D36)</f>
        <v>2923.8289999999997</v>
      </c>
      <c r="E30" s="834">
        <f aca="true" t="shared" si="6" ref="E30:E38">IF(ISERROR(B30/D30-1),"         /0",(B30/D30-1))</f>
        <v>-0.023318053141958672</v>
      </c>
      <c r="F30" s="850">
        <f>SUM(F31:F36)</f>
        <v>18309.340999999997</v>
      </c>
      <c r="G30" s="832">
        <f t="shared" si="2"/>
        <v>0.0832504799828906</v>
      </c>
      <c r="H30" s="851">
        <f>SUM(H31:H36)</f>
        <v>20021.605</v>
      </c>
      <c r="I30" s="835">
        <f aca="true" t="shared" si="7" ref="I30:I38">IF(ISERROR(F30/H30-1),"         /0",(F30/H30-1))</f>
        <v>-0.0855208161383667</v>
      </c>
      <c r="J30" s="852"/>
      <c r="K30" s="853"/>
    </row>
    <row r="31" spans="1:11" s="849" customFormat="1" ht="15.75" customHeight="1">
      <c r="A31" s="840" t="s">
        <v>94</v>
      </c>
      <c r="B31" s="855">
        <v>1332.965</v>
      </c>
      <c r="C31" s="842">
        <f t="shared" si="0"/>
        <v>0.040717982263172206</v>
      </c>
      <c r="D31" s="856">
        <v>767.084</v>
      </c>
      <c r="E31" s="844">
        <f t="shared" si="6"/>
        <v>0.7377040845591878</v>
      </c>
      <c r="F31" s="855">
        <v>9955.586</v>
      </c>
      <c r="G31" s="842">
        <f t="shared" si="2"/>
        <v>0.04526691119090229</v>
      </c>
      <c r="H31" s="856">
        <v>6074.915999999998</v>
      </c>
      <c r="I31" s="846">
        <f t="shared" si="7"/>
        <v>0.6388022484590736</v>
      </c>
      <c r="J31" s="847"/>
      <c r="K31" s="848"/>
    </row>
    <row r="32" spans="1:11" s="849" customFormat="1" ht="15.75" customHeight="1">
      <c r="A32" s="840" t="s">
        <v>98</v>
      </c>
      <c r="B32" s="855">
        <v>706.5110000000001</v>
      </c>
      <c r="C32" s="842">
        <f t="shared" si="0"/>
        <v>0.021581738730376315</v>
      </c>
      <c r="D32" s="856">
        <v>285.801</v>
      </c>
      <c r="E32" s="844">
        <f>IF(ISERROR(B32/D32-1),"         /0",(B32/D32-1))</f>
        <v>1.4720382363952544</v>
      </c>
      <c r="F32" s="855">
        <v>3166.2670000000003</v>
      </c>
      <c r="G32" s="842">
        <f t="shared" si="2"/>
        <v>0.014396654008682626</v>
      </c>
      <c r="H32" s="856">
        <v>2134.1590000000006</v>
      </c>
      <c r="I32" s="846">
        <f>IF(ISERROR(F32/H32-1),"         /0",(F32/H32-1))</f>
        <v>0.48361345148135615</v>
      </c>
      <c r="J32" s="847"/>
      <c r="K32" s="848"/>
    </row>
    <row r="33" spans="1:11" s="849" customFormat="1" ht="15.75" customHeight="1">
      <c r="A33" s="840" t="s">
        <v>70</v>
      </c>
      <c r="B33" s="855">
        <v>360.913</v>
      </c>
      <c r="C33" s="842">
        <f t="shared" si="0"/>
        <v>0.011024782445561791</v>
      </c>
      <c r="D33" s="856">
        <v>430.69</v>
      </c>
      <c r="E33" s="844">
        <f t="shared" si="6"/>
        <v>-0.162012120086373</v>
      </c>
      <c r="F33" s="855">
        <v>2150.383</v>
      </c>
      <c r="G33" s="842">
        <f t="shared" si="2"/>
        <v>0.009777545619858642</v>
      </c>
      <c r="H33" s="856">
        <v>2902.833</v>
      </c>
      <c r="I33" s="846">
        <f t="shared" si="7"/>
        <v>-0.25921229364555254</v>
      </c>
      <c r="J33" s="847"/>
      <c r="K33" s="848"/>
    </row>
    <row r="34" spans="1:11" s="849" customFormat="1" ht="15.75" customHeight="1">
      <c r="A34" s="840" t="s">
        <v>75</v>
      </c>
      <c r="B34" s="855">
        <v>258.707</v>
      </c>
      <c r="C34" s="842">
        <f t="shared" si="0"/>
        <v>0.007902703399833073</v>
      </c>
      <c r="D34" s="856">
        <v>253.604</v>
      </c>
      <c r="E34" s="844">
        <f>IF(ISERROR(B34/D34-1),"         /0",(B34/D34-1))</f>
        <v>0.020121922367154932</v>
      </c>
      <c r="F34" s="855">
        <v>1442.394</v>
      </c>
      <c r="G34" s="842">
        <f t="shared" si="2"/>
        <v>0.006558400590411284</v>
      </c>
      <c r="H34" s="856">
        <v>1585.522</v>
      </c>
      <c r="I34" s="846">
        <f>IF(ISERROR(F34/H34-1),"         /0",(F34/H34-1))</f>
        <v>-0.09027184737897043</v>
      </c>
      <c r="J34" s="847"/>
      <c r="K34" s="848"/>
    </row>
    <row r="35" spans="1:11" s="849" customFormat="1" ht="15.75" customHeight="1">
      <c r="A35" s="840" t="s">
        <v>46</v>
      </c>
      <c r="B35" s="855">
        <v>128.571</v>
      </c>
      <c r="C35" s="842">
        <f t="shared" si="0"/>
        <v>0.003927448730880641</v>
      </c>
      <c r="D35" s="856">
        <v>95.061</v>
      </c>
      <c r="E35" s="844">
        <f t="shared" si="6"/>
        <v>0.35251049326222095</v>
      </c>
      <c r="F35" s="855">
        <v>858.4409999999997</v>
      </c>
      <c r="G35" s="842">
        <f t="shared" si="2"/>
        <v>0.0039032330703214595</v>
      </c>
      <c r="H35" s="856">
        <v>673.7720000000002</v>
      </c>
      <c r="I35" s="846">
        <f>IF(ISERROR(F35/H35-1),"         /0",(F35/H35-1))</f>
        <v>0.27408233052130315</v>
      </c>
      <c r="J35" s="847"/>
      <c r="K35" s="848"/>
    </row>
    <row r="36" spans="1:11" s="849" customFormat="1" ht="15.75" customHeight="1" thickBot="1">
      <c r="A36" s="840" t="s">
        <v>102</v>
      </c>
      <c r="B36" s="855">
        <v>67.984</v>
      </c>
      <c r="C36" s="842">
        <f t="shared" si="0"/>
        <v>0.0020767021686087027</v>
      </c>
      <c r="D36" s="856">
        <v>1091.589</v>
      </c>
      <c r="E36" s="844">
        <f t="shared" si="6"/>
        <v>-0.9377201492503131</v>
      </c>
      <c r="F36" s="855">
        <v>736.27</v>
      </c>
      <c r="G36" s="842">
        <f t="shared" si="2"/>
        <v>0.0033477355027143178</v>
      </c>
      <c r="H36" s="856">
        <v>6650.402999999999</v>
      </c>
      <c r="I36" s="846">
        <f>IF(ISERROR(F36/H36-1),"         /0",(F36/H36-1))</f>
        <v>-0.8892894159947901</v>
      </c>
      <c r="J36" s="847"/>
      <c r="K36" s="848"/>
    </row>
    <row r="37" spans="1:11" s="854" customFormat="1" ht="15.75" customHeight="1">
      <c r="A37" s="830" t="s">
        <v>224</v>
      </c>
      <c r="B37" s="850">
        <f>SUM(B38:B45)</f>
        <v>3908.2530000000006</v>
      </c>
      <c r="C37" s="832">
        <f t="shared" si="0"/>
        <v>0.11938511238778933</v>
      </c>
      <c r="D37" s="851">
        <f>SUM(D38:D45)</f>
        <v>4535.736</v>
      </c>
      <c r="E37" s="834">
        <f t="shared" si="6"/>
        <v>-0.1383420463624866</v>
      </c>
      <c r="F37" s="857">
        <f>SUM(F38:F45)</f>
        <v>22081.402000000002</v>
      </c>
      <c r="G37" s="832">
        <f t="shared" si="2"/>
        <v>0.10040161004129865</v>
      </c>
      <c r="H37" s="851">
        <f>SUM(H38:H45)</f>
        <v>26716.136</v>
      </c>
      <c r="I37" s="835">
        <f t="shared" si="7"/>
        <v>-0.17348070095166446</v>
      </c>
      <c r="J37" s="852"/>
      <c r="K37" s="853"/>
    </row>
    <row r="38" spans="1:11" s="849" customFormat="1" ht="15.75" customHeight="1">
      <c r="A38" s="840" t="s">
        <v>56</v>
      </c>
      <c r="B38" s="855">
        <v>1358.5460000000003</v>
      </c>
      <c r="C38" s="842">
        <f t="shared" si="0"/>
        <v>0.04149940315890032</v>
      </c>
      <c r="D38" s="856">
        <v>1861.888</v>
      </c>
      <c r="E38" s="844">
        <f t="shared" si="6"/>
        <v>-0.2703395692974012</v>
      </c>
      <c r="F38" s="858">
        <v>6831.364999999999</v>
      </c>
      <c r="G38" s="842">
        <f t="shared" si="2"/>
        <v>0.031061435536555874</v>
      </c>
      <c r="H38" s="856">
        <v>10084.877999999999</v>
      </c>
      <c r="I38" s="846">
        <f t="shared" si="7"/>
        <v>-0.32261302516500445</v>
      </c>
      <c r="J38" s="847"/>
      <c r="K38" s="848"/>
    </row>
    <row r="39" spans="1:11" s="849" customFormat="1" ht="15.75" customHeight="1">
      <c r="A39" s="840" t="s">
        <v>57</v>
      </c>
      <c r="B39" s="855">
        <v>636.956</v>
      </c>
      <c r="C39" s="842">
        <f t="shared" si="0"/>
        <v>0.019457047342144106</v>
      </c>
      <c r="D39" s="856">
        <v>569.598</v>
      </c>
      <c r="E39" s="844">
        <f>IF(ISERROR(B39/D39-1),"         /0",(B39/D39-1))</f>
        <v>0.11825533095270702</v>
      </c>
      <c r="F39" s="858">
        <v>2854.67</v>
      </c>
      <c r="G39" s="842">
        <f t="shared" si="2"/>
        <v>0.012979858078603614</v>
      </c>
      <c r="H39" s="856">
        <v>2991.4420000000005</v>
      </c>
      <c r="I39" s="846">
        <f>IF(ISERROR(F39/H39-1),"         /0",(F39/H39-1))</f>
        <v>-0.04572109370664723</v>
      </c>
      <c r="J39" s="847"/>
      <c r="K39" s="848"/>
    </row>
    <row r="40" spans="1:11" s="849" customFormat="1" ht="15.75" customHeight="1">
      <c r="A40" s="840" t="s">
        <v>99</v>
      </c>
      <c r="B40" s="855">
        <v>573.603</v>
      </c>
      <c r="C40" s="842">
        <f t="shared" si="0"/>
        <v>0.0175218079845325</v>
      </c>
      <c r="D40" s="856">
        <v>511.44899999999996</v>
      </c>
      <c r="E40" s="844">
        <f>IF(ISERROR(B40/D40-1),"         /0",(B40/D40-1))</f>
        <v>0.12152531337435413</v>
      </c>
      <c r="F40" s="858">
        <v>3498.417999999999</v>
      </c>
      <c r="G40" s="842">
        <f t="shared" si="2"/>
        <v>0.015906906626556583</v>
      </c>
      <c r="H40" s="856">
        <v>3200.862</v>
      </c>
      <c r="I40" s="846">
        <f>IF(ISERROR(F40/H40-1),"         /0",(F40/H40-1))</f>
        <v>0.09296120857444001</v>
      </c>
      <c r="J40" s="847"/>
      <c r="K40" s="848"/>
    </row>
    <row r="41" spans="1:11" s="849" customFormat="1" ht="15.75" customHeight="1">
      <c r="A41" s="840" t="s">
        <v>97</v>
      </c>
      <c r="B41" s="855">
        <v>458.16</v>
      </c>
      <c r="C41" s="842">
        <f t="shared" si="0"/>
        <v>0.013995379288799766</v>
      </c>
      <c r="D41" s="856">
        <v>538.809</v>
      </c>
      <c r="E41" s="844">
        <f aca="true" t="shared" si="8" ref="E41:E52">IF(ISERROR(B41/D41-1),"         /0",(B41/D41-1))</f>
        <v>-0.14968012783750817</v>
      </c>
      <c r="F41" s="858">
        <v>3155.0219999999995</v>
      </c>
      <c r="G41" s="842">
        <f t="shared" si="2"/>
        <v>0.014345524279469123</v>
      </c>
      <c r="H41" s="856">
        <v>3211.7390000000005</v>
      </c>
      <c r="I41" s="846">
        <f aca="true" t="shared" si="9" ref="I41:I52">IF(ISERROR(F41/H41-1),"         /0",(F41/H41-1))</f>
        <v>-0.017659280533069754</v>
      </c>
      <c r="J41" s="847"/>
      <c r="K41" s="848"/>
    </row>
    <row r="42" spans="1:11" s="849" customFormat="1" ht="15.75" customHeight="1">
      <c r="A42" s="840" t="s">
        <v>55</v>
      </c>
      <c r="B42" s="855">
        <v>321.675</v>
      </c>
      <c r="C42" s="842">
        <f t="shared" si="0"/>
        <v>0.009826182191209763</v>
      </c>
      <c r="D42" s="856">
        <v>221.578</v>
      </c>
      <c r="E42" s="844">
        <f t="shared" si="8"/>
        <v>0.45174611197862613</v>
      </c>
      <c r="F42" s="858">
        <v>1865.4639999999997</v>
      </c>
      <c r="G42" s="842">
        <f t="shared" si="2"/>
        <v>0.008482051505338343</v>
      </c>
      <c r="H42" s="856">
        <v>2114.388</v>
      </c>
      <c r="I42" s="846">
        <f t="shared" si="9"/>
        <v>-0.11772862880417412</v>
      </c>
      <c r="J42" s="847"/>
      <c r="K42" s="848"/>
    </row>
    <row r="43" spans="1:11" s="849" customFormat="1" ht="15.75" customHeight="1">
      <c r="A43" s="840" t="s">
        <v>49</v>
      </c>
      <c r="B43" s="855">
        <v>227.61599999999999</v>
      </c>
      <c r="C43" s="842">
        <f t="shared" si="0"/>
        <v>0.006952968945781926</v>
      </c>
      <c r="D43" s="856">
        <v>154.30299999999997</v>
      </c>
      <c r="E43" s="844">
        <f t="shared" si="8"/>
        <v>0.4751236204091951</v>
      </c>
      <c r="F43" s="858">
        <v>1266.1880000000006</v>
      </c>
      <c r="G43" s="842">
        <f t="shared" si="2"/>
        <v>0.005757212056325585</v>
      </c>
      <c r="H43" s="856">
        <v>1174.4120000000003</v>
      </c>
      <c r="I43" s="846">
        <f t="shared" si="9"/>
        <v>0.07814634046654856</v>
      </c>
      <c r="J43" s="847"/>
      <c r="K43" s="848"/>
    </row>
    <row r="44" spans="1:11" s="849" customFormat="1" ht="15.75" customHeight="1">
      <c r="A44" s="840" t="s">
        <v>69</v>
      </c>
      <c r="B44" s="855">
        <v>138.132</v>
      </c>
      <c r="C44" s="842">
        <f t="shared" si="0"/>
        <v>0.004219507883535204</v>
      </c>
      <c r="D44" s="856">
        <v>155.875</v>
      </c>
      <c r="E44" s="844">
        <f t="shared" si="8"/>
        <v>-0.11382838813151563</v>
      </c>
      <c r="F44" s="858">
        <v>802.7139999999999</v>
      </c>
      <c r="G44" s="842">
        <f t="shared" si="2"/>
        <v>0.003649848773311178</v>
      </c>
      <c r="H44" s="856">
        <v>966.0099999999993</v>
      </c>
      <c r="I44" s="846">
        <f t="shared" si="9"/>
        <v>-0.1690417283464969</v>
      </c>
      <c r="J44" s="847"/>
      <c r="K44" s="848"/>
    </row>
    <row r="45" spans="1:11" s="849" customFormat="1" ht="15.75" customHeight="1" thickBot="1">
      <c r="A45" s="840" t="s">
        <v>102</v>
      </c>
      <c r="B45" s="855">
        <v>193.565</v>
      </c>
      <c r="C45" s="842">
        <f t="shared" si="0"/>
        <v>0.005912815592885731</v>
      </c>
      <c r="D45" s="856">
        <v>522.236</v>
      </c>
      <c r="E45" s="844">
        <f t="shared" si="8"/>
        <v>-0.6293533957827495</v>
      </c>
      <c r="F45" s="858">
        <v>1807.5610000000001</v>
      </c>
      <c r="G45" s="842">
        <f t="shared" si="2"/>
        <v>0.008218773185138327</v>
      </c>
      <c r="H45" s="856">
        <v>2972.4049999999997</v>
      </c>
      <c r="I45" s="846">
        <f t="shared" si="9"/>
        <v>-0.3918860316814161</v>
      </c>
      <c r="J45" s="847"/>
      <c r="K45" s="848"/>
    </row>
    <row r="46" spans="1:11" s="854" customFormat="1" ht="15.75" customHeight="1">
      <c r="A46" s="830" t="s">
        <v>198</v>
      </c>
      <c r="B46" s="850">
        <f>SUM(B47:B51)</f>
        <v>790.2990000000001</v>
      </c>
      <c r="C46" s="832">
        <f t="shared" si="0"/>
        <v>0.02414120450619689</v>
      </c>
      <c r="D46" s="851">
        <f>SUM(D47:D51)</f>
        <v>2197.752</v>
      </c>
      <c r="E46" s="834">
        <f t="shared" si="8"/>
        <v>-0.6404057418671443</v>
      </c>
      <c r="F46" s="857">
        <f>SUM(F47:F51)</f>
        <v>7675.794999999999</v>
      </c>
      <c r="G46" s="832">
        <f t="shared" si="2"/>
        <v>0.03490096219193645</v>
      </c>
      <c r="H46" s="851">
        <f>SUM(H47:H51)</f>
        <v>17881.094999999998</v>
      </c>
      <c r="I46" s="835">
        <f t="shared" si="9"/>
        <v>-0.5707312667372999</v>
      </c>
      <c r="J46" s="852"/>
      <c r="K46" s="853"/>
    </row>
    <row r="47" spans="1:11" s="849" customFormat="1" ht="15.75" customHeight="1">
      <c r="A47" s="840" t="s">
        <v>56</v>
      </c>
      <c r="B47" s="855">
        <v>508.221</v>
      </c>
      <c r="C47" s="842">
        <f t="shared" si="0"/>
        <v>0.015524588915516644</v>
      </c>
      <c r="D47" s="856">
        <v>2139.493</v>
      </c>
      <c r="E47" s="844">
        <f t="shared" si="8"/>
        <v>-0.7624572737559786</v>
      </c>
      <c r="F47" s="858">
        <v>6264.477</v>
      </c>
      <c r="G47" s="842">
        <f t="shared" si="2"/>
        <v>0.02848386062020357</v>
      </c>
      <c r="H47" s="856">
        <v>17408.514</v>
      </c>
      <c r="I47" s="846">
        <f t="shared" si="9"/>
        <v>-0.6401486651876203</v>
      </c>
      <c r="J47" s="847"/>
      <c r="K47" s="848"/>
    </row>
    <row r="48" spans="1:11" s="849" customFormat="1" ht="15.75" customHeight="1">
      <c r="A48" s="840" t="s">
        <v>55</v>
      </c>
      <c r="B48" s="855">
        <v>149.999</v>
      </c>
      <c r="C48" s="842">
        <f t="shared" si="0"/>
        <v>0.004582008245898105</v>
      </c>
      <c r="D48" s="856"/>
      <c r="E48" s="844" t="str">
        <f>IF(ISERROR(B48/D48-1),"         /0",(B48/D48-1))</f>
        <v>         /0</v>
      </c>
      <c r="F48" s="858">
        <v>884.781</v>
      </c>
      <c r="G48" s="842">
        <f t="shared" si="2"/>
        <v>0.00402299803852809</v>
      </c>
      <c r="H48" s="856">
        <v>110.515</v>
      </c>
      <c r="I48" s="846">
        <f>IF(ISERROR(F48/H48-1),"         /0",(F48/H48-1))</f>
        <v>7.005981088540016</v>
      </c>
      <c r="J48" s="847"/>
      <c r="K48" s="848"/>
    </row>
    <row r="49" spans="1:11" s="849" customFormat="1" ht="15.75" customHeight="1">
      <c r="A49" s="840" t="s">
        <v>86</v>
      </c>
      <c r="B49" s="855">
        <v>54.709</v>
      </c>
      <c r="C49" s="842">
        <f t="shared" si="0"/>
        <v>0.0016711917354438326</v>
      </c>
      <c r="D49" s="856">
        <v>31.264</v>
      </c>
      <c r="E49" s="844">
        <f>IF(ISERROR(B49/D49-1),"         /0",(B49/D49-1))</f>
        <v>0.7499040429887411</v>
      </c>
      <c r="F49" s="858">
        <v>192.884</v>
      </c>
      <c r="G49" s="842">
        <f t="shared" si="2"/>
        <v>0.0008770214930739382</v>
      </c>
      <c r="H49" s="856">
        <v>240.84100000000004</v>
      </c>
      <c r="I49" s="846">
        <f>IF(ISERROR(F49/H49-1),"         /0",(F49/H49-1))</f>
        <v>-0.19912307289871756</v>
      </c>
      <c r="J49" s="847"/>
      <c r="K49" s="848"/>
    </row>
    <row r="50" spans="1:11" s="849" customFormat="1" ht="15.75" customHeight="1">
      <c r="A50" s="840" t="s">
        <v>94</v>
      </c>
      <c r="B50" s="855">
        <v>53.835</v>
      </c>
      <c r="C50" s="842">
        <f t="shared" si="0"/>
        <v>0.001644493722744315</v>
      </c>
      <c r="D50" s="856"/>
      <c r="E50" s="844" t="str">
        <f t="shared" si="8"/>
        <v>         /0</v>
      </c>
      <c r="F50" s="858">
        <v>87.543</v>
      </c>
      <c r="G50" s="842">
        <f t="shared" si="2"/>
        <v>0.000398048011074904</v>
      </c>
      <c r="H50" s="856">
        <v>1.405</v>
      </c>
      <c r="I50" s="846">
        <f t="shared" si="9"/>
        <v>61.30818505338079</v>
      </c>
      <c r="J50" s="847"/>
      <c r="K50" s="848"/>
    </row>
    <row r="51" spans="1:11" s="849" customFormat="1" ht="15.75" customHeight="1" thickBot="1">
      <c r="A51" s="840" t="s">
        <v>102</v>
      </c>
      <c r="B51" s="855">
        <v>23.535</v>
      </c>
      <c r="C51" s="842">
        <f t="shared" si="0"/>
        <v>0.00071892188659399</v>
      </c>
      <c r="D51" s="856">
        <v>26.995</v>
      </c>
      <c r="E51" s="844">
        <f t="shared" si="8"/>
        <v>-0.12817188368216337</v>
      </c>
      <c r="F51" s="858">
        <v>246.11</v>
      </c>
      <c r="G51" s="842">
        <f t="shared" si="2"/>
        <v>0.0011190340290559452</v>
      </c>
      <c r="H51" s="856">
        <v>119.82</v>
      </c>
      <c r="I51" s="846">
        <f t="shared" si="9"/>
        <v>1.0539976631614092</v>
      </c>
      <c r="J51" s="847"/>
      <c r="K51" s="848"/>
    </row>
    <row r="52" spans="1:11" s="854" customFormat="1" ht="15.75" customHeight="1" thickBot="1">
      <c r="A52" s="859" t="s">
        <v>204</v>
      </c>
      <c r="B52" s="860">
        <v>32.429</v>
      </c>
      <c r="C52" s="861">
        <f t="shared" si="0"/>
        <v>0.0009906062400831318</v>
      </c>
      <c r="D52" s="862">
        <v>44.61</v>
      </c>
      <c r="E52" s="863">
        <f t="shared" si="8"/>
        <v>-0.273055368751401</v>
      </c>
      <c r="F52" s="864">
        <v>231.935</v>
      </c>
      <c r="G52" s="861">
        <f t="shared" si="2"/>
        <v>0.0010545819248672977</v>
      </c>
      <c r="H52" s="862">
        <v>238.95300000000006</v>
      </c>
      <c r="I52" s="863">
        <f t="shared" si="9"/>
        <v>-0.02936979238595061</v>
      </c>
      <c r="J52" s="852"/>
      <c r="K52" s="853"/>
    </row>
    <row r="53" spans="1:11" s="849" customFormat="1" ht="14.25">
      <c r="A53" s="865" t="s">
        <v>250</v>
      </c>
      <c r="B53" s="866"/>
      <c r="C53" s="867"/>
      <c r="D53" s="866"/>
      <c r="E53" s="867"/>
      <c r="F53" s="866"/>
      <c r="G53" s="867"/>
      <c r="H53" s="866"/>
      <c r="I53" s="867"/>
      <c r="K53" s="848"/>
    </row>
    <row r="54" spans="2:11" s="849" customFormat="1" ht="13.5">
      <c r="B54" s="866"/>
      <c r="C54" s="867"/>
      <c r="D54" s="866"/>
      <c r="E54" s="867"/>
      <c r="F54" s="866"/>
      <c r="G54" s="867"/>
      <c r="H54" s="866"/>
      <c r="I54" s="867"/>
      <c r="K54" s="848"/>
    </row>
    <row r="55" spans="2:11" s="849" customFormat="1" ht="13.5">
      <c r="B55" s="866"/>
      <c r="C55" s="867"/>
      <c r="D55" s="866"/>
      <c r="E55" s="867"/>
      <c r="F55" s="866"/>
      <c r="G55" s="867"/>
      <c r="H55" s="866"/>
      <c r="I55" s="867"/>
      <c r="K55" s="848"/>
    </row>
    <row r="56" spans="2:11" s="849" customFormat="1" ht="13.5">
      <c r="B56" s="866"/>
      <c r="C56" s="867"/>
      <c r="D56" s="866"/>
      <c r="E56" s="867"/>
      <c r="F56" s="866"/>
      <c r="G56" s="867"/>
      <c r="H56" s="866"/>
      <c r="I56" s="867"/>
      <c r="K56" s="848"/>
    </row>
  </sheetData>
  <sheetProtection/>
  <mergeCells count="5">
    <mergeCell ref="H1:I1"/>
    <mergeCell ref="B4:E4"/>
    <mergeCell ref="F4:I4"/>
    <mergeCell ref="A4:A5"/>
    <mergeCell ref="A3:I3"/>
  </mergeCells>
  <conditionalFormatting sqref="I53:I65536 E53:E65536 I3:I5 E3:E5">
    <cfRule type="cellIs" priority="1" dxfId="0" operator="lessThan" stopIfTrue="1">
      <formula>0</formula>
    </cfRule>
  </conditionalFormatting>
  <conditionalFormatting sqref="E6:E52 I6:I5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5" right="0.2362204724409449" top="0.2362204724409449" bottom="0.1968503937007874" header="0.2362204724409449" footer="0.1968503937007874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50"/>
  <sheetViews>
    <sheetView showGridLines="0" zoomScale="82" zoomScaleNormal="82" zoomScalePageLayoutView="0" workbookViewId="0" topLeftCell="A1">
      <selection activeCell="P1" sqref="P1:Q1"/>
    </sheetView>
  </sheetViews>
  <sheetFormatPr defaultColWidth="9.140625" defaultRowHeight="12.75"/>
  <cols>
    <col min="1" max="1" width="24.421875" style="873" customWidth="1"/>
    <col min="2" max="2" width="8.7109375" style="873" customWidth="1"/>
    <col min="3" max="3" width="10.00390625" style="873" customWidth="1"/>
    <col min="4" max="4" width="10.8515625" style="873" customWidth="1"/>
    <col min="5" max="5" width="10.00390625" style="873" customWidth="1"/>
    <col min="6" max="6" width="9.00390625" style="873" customWidth="1"/>
    <col min="7" max="7" width="9.8515625" style="873" customWidth="1"/>
    <col min="8" max="8" width="10.421875" style="873" customWidth="1"/>
    <col min="9" max="9" width="8.57421875" style="873" customWidth="1"/>
    <col min="10" max="10" width="10.8515625" style="873" customWidth="1"/>
    <col min="11" max="11" width="10.421875" style="873" customWidth="1"/>
    <col min="12" max="12" width="11.00390625" style="873" customWidth="1"/>
    <col min="13" max="13" width="9.57421875" style="873" customWidth="1"/>
    <col min="14" max="15" width="10.8515625" style="873" customWidth="1"/>
    <col min="16" max="16" width="11.140625" style="873" customWidth="1"/>
    <col min="17" max="17" width="9.57421875" style="873" customWidth="1"/>
    <col min="18" max="16384" width="9.140625" style="873" customWidth="1"/>
  </cols>
  <sheetData>
    <row r="1" spans="16:17" ht="15.75">
      <c r="P1" s="1031" t="s">
        <v>345</v>
      </c>
      <c r="Q1" s="1031"/>
    </row>
    <row r="2" ht="3.75" customHeight="1" thickBot="1"/>
    <row r="3" spans="1:17" ht="24" customHeight="1" thickBot="1">
      <c r="A3" s="870" t="s">
        <v>251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2"/>
    </row>
    <row r="4" spans="1:17" ht="15.75" customHeight="1" thickBot="1">
      <c r="A4" s="874" t="s">
        <v>252</v>
      </c>
      <c r="B4" s="875" t="s">
        <v>38</v>
      </c>
      <c r="C4" s="876"/>
      <c r="D4" s="876"/>
      <c r="E4" s="876"/>
      <c r="F4" s="876"/>
      <c r="G4" s="876"/>
      <c r="H4" s="876"/>
      <c r="I4" s="877"/>
      <c r="J4" s="875" t="s">
        <v>39</v>
      </c>
      <c r="K4" s="876"/>
      <c r="L4" s="876"/>
      <c r="M4" s="876"/>
      <c r="N4" s="876"/>
      <c r="O4" s="876"/>
      <c r="P4" s="876"/>
      <c r="Q4" s="877"/>
    </row>
    <row r="5" spans="1:17" s="885" customFormat="1" ht="26.25" customHeight="1">
      <c r="A5" s="878"/>
      <c r="B5" s="879" t="s">
        <v>40</v>
      </c>
      <c r="C5" s="880"/>
      <c r="D5" s="880"/>
      <c r="E5" s="881" t="s">
        <v>41</v>
      </c>
      <c r="F5" s="879" t="s">
        <v>42</v>
      </c>
      <c r="G5" s="880"/>
      <c r="H5" s="880"/>
      <c r="I5" s="882" t="s">
        <v>43</v>
      </c>
      <c r="J5" s="883" t="s">
        <v>208</v>
      </c>
      <c r="K5" s="884"/>
      <c r="L5" s="884"/>
      <c r="M5" s="881" t="s">
        <v>41</v>
      </c>
      <c r="N5" s="883" t="s">
        <v>209</v>
      </c>
      <c r="O5" s="884"/>
      <c r="P5" s="884"/>
      <c r="Q5" s="881" t="s">
        <v>43</v>
      </c>
    </row>
    <row r="6" spans="1:17" s="885" customFormat="1" ht="14.25" thickBot="1">
      <c r="A6" s="886"/>
      <c r="B6" s="887" t="s">
        <v>10</v>
      </c>
      <c r="C6" s="888" t="s">
        <v>11</v>
      </c>
      <c r="D6" s="888" t="s">
        <v>12</v>
      </c>
      <c r="E6" s="889"/>
      <c r="F6" s="887" t="s">
        <v>10</v>
      </c>
      <c r="G6" s="888" t="s">
        <v>11</v>
      </c>
      <c r="H6" s="888" t="s">
        <v>12</v>
      </c>
      <c r="I6" s="890"/>
      <c r="J6" s="887" t="s">
        <v>10</v>
      </c>
      <c r="K6" s="888" t="s">
        <v>11</v>
      </c>
      <c r="L6" s="888" t="s">
        <v>12</v>
      </c>
      <c r="M6" s="889"/>
      <c r="N6" s="887" t="s">
        <v>10</v>
      </c>
      <c r="O6" s="888" t="s">
        <v>11</v>
      </c>
      <c r="P6" s="888" t="s">
        <v>12</v>
      </c>
      <c r="Q6" s="889"/>
    </row>
    <row r="7" spans="1:17" s="896" customFormat="1" ht="18" customHeight="1" thickBot="1">
      <c r="A7" s="891" t="s">
        <v>3</v>
      </c>
      <c r="B7" s="892">
        <f>SUM(B8:B48)</f>
        <v>791957</v>
      </c>
      <c r="C7" s="893">
        <f>SUM(C8:C48)</f>
        <v>791957</v>
      </c>
      <c r="D7" s="894">
        <f>C7+B7</f>
        <v>1583914</v>
      </c>
      <c r="E7" s="895">
        <f aca="true" t="shared" si="0" ref="E7:E48">D7/$D$7</f>
        <v>1</v>
      </c>
      <c r="F7" s="892">
        <f>SUM(F8:F48)</f>
        <v>737778</v>
      </c>
      <c r="G7" s="893">
        <f>SUM(G8:G48)</f>
        <v>737778</v>
      </c>
      <c r="H7" s="894">
        <f>G7+F7</f>
        <v>1475556</v>
      </c>
      <c r="I7" s="895">
        <f>(D7/H7-1)</f>
        <v>0.07343536944717788</v>
      </c>
      <c r="J7" s="892">
        <f>SUM(J8:J48)</f>
        <v>4417689</v>
      </c>
      <c r="K7" s="893">
        <f>SUM(K8:K48)</f>
        <v>4417689</v>
      </c>
      <c r="L7" s="894">
        <f>K7+J7</f>
        <v>8835378</v>
      </c>
      <c r="M7" s="895">
        <f aca="true" t="shared" si="1" ref="M7:M48">L7/$L$7</f>
        <v>1</v>
      </c>
      <c r="N7" s="892">
        <f>SUM(N8:N48)</f>
        <v>4373431</v>
      </c>
      <c r="O7" s="893">
        <f>SUM(O8:O48)</f>
        <v>4373431</v>
      </c>
      <c r="P7" s="894">
        <f>O7+N7</f>
        <v>8746862</v>
      </c>
      <c r="Q7" s="895">
        <f>(L7/P7-1)</f>
        <v>0.010119743514874324</v>
      </c>
    </row>
    <row r="8" spans="1:17" s="901" customFormat="1" ht="18" customHeight="1" thickTop="1">
      <c r="A8" s="897" t="s">
        <v>253</v>
      </c>
      <c r="B8" s="898">
        <v>305212</v>
      </c>
      <c r="C8" s="899">
        <v>299048</v>
      </c>
      <c r="D8" s="899">
        <f>C8+B8</f>
        <v>604260</v>
      </c>
      <c r="E8" s="900">
        <f t="shared" si="0"/>
        <v>0.38149798537041785</v>
      </c>
      <c r="F8" s="898">
        <v>285524</v>
      </c>
      <c r="G8" s="899">
        <v>280833</v>
      </c>
      <c r="H8" s="899">
        <f>G8+F8</f>
        <v>566357</v>
      </c>
      <c r="I8" s="900">
        <f>(D8/H8-1)</f>
        <v>0.06692421917624403</v>
      </c>
      <c r="J8" s="898">
        <v>1634482</v>
      </c>
      <c r="K8" s="899">
        <v>1716494</v>
      </c>
      <c r="L8" s="899">
        <f>K8+J8</f>
        <v>3350976</v>
      </c>
      <c r="M8" s="900">
        <f t="shared" si="1"/>
        <v>0.37926798378065996</v>
      </c>
      <c r="N8" s="899">
        <v>1661957</v>
      </c>
      <c r="O8" s="899">
        <v>1663529</v>
      </c>
      <c r="P8" s="899">
        <f>O8+N8</f>
        <v>3325486</v>
      </c>
      <c r="Q8" s="900">
        <f>(L8/P8-1)</f>
        <v>0.00766504504905452</v>
      </c>
    </row>
    <row r="9" spans="1:17" s="901" customFormat="1" ht="18" customHeight="1">
      <c r="A9" s="902" t="s">
        <v>254</v>
      </c>
      <c r="B9" s="903">
        <v>76097</v>
      </c>
      <c r="C9" s="904">
        <v>77845</v>
      </c>
      <c r="D9" s="904">
        <f>C9+B9</f>
        <v>153942</v>
      </c>
      <c r="E9" s="905">
        <f t="shared" si="0"/>
        <v>0.09719088283833592</v>
      </c>
      <c r="F9" s="903">
        <v>69255</v>
      </c>
      <c r="G9" s="904">
        <v>69699</v>
      </c>
      <c r="H9" s="904">
        <f>G9+F9</f>
        <v>138954</v>
      </c>
      <c r="I9" s="905">
        <f>(D9/H9-1)</f>
        <v>0.10786303380974993</v>
      </c>
      <c r="J9" s="903">
        <v>427444</v>
      </c>
      <c r="K9" s="904">
        <v>417473</v>
      </c>
      <c r="L9" s="904">
        <f>K9+J9</f>
        <v>844917</v>
      </c>
      <c r="M9" s="905">
        <f t="shared" si="1"/>
        <v>0.09562884576075863</v>
      </c>
      <c r="N9" s="904">
        <v>416827</v>
      </c>
      <c r="O9" s="904">
        <v>415448</v>
      </c>
      <c r="P9" s="904">
        <f>O9+N9</f>
        <v>832275</v>
      </c>
      <c r="Q9" s="905">
        <f>(L9/P9-1)</f>
        <v>0.01518969090745248</v>
      </c>
    </row>
    <row r="10" spans="1:17" s="901" customFormat="1" ht="18" customHeight="1">
      <c r="A10" s="902" t="s">
        <v>255</v>
      </c>
      <c r="B10" s="903">
        <v>69125</v>
      </c>
      <c r="C10" s="904">
        <v>69628</v>
      </c>
      <c r="D10" s="904">
        <f aca="true" t="shared" si="2" ref="D10:D15">C10+B10</f>
        <v>138753</v>
      </c>
      <c r="E10" s="905">
        <f t="shared" si="0"/>
        <v>0.08760134704283187</v>
      </c>
      <c r="F10" s="903">
        <v>62972</v>
      </c>
      <c r="G10" s="904">
        <v>63067</v>
      </c>
      <c r="H10" s="904">
        <f aca="true" t="shared" si="3" ref="H10:H15">G10+F10</f>
        <v>126039</v>
      </c>
      <c r="I10" s="905">
        <f aca="true" t="shared" si="4" ref="I10:I15">(D10/H10-1)</f>
        <v>0.1008735391426463</v>
      </c>
      <c r="J10" s="903">
        <v>371862</v>
      </c>
      <c r="K10" s="904">
        <v>371985</v>
      </c>
      <c r="L10" s="904">
        <f aca="true" t="shared" si="5" ref="L10:L15">K10+J10</f>
        <v>743847</v>
      </c>
      <c r="M10" s="905">
        <f t="shared" si="1"/>
        <v>0.0841896068283666</v>
      </c>
      <c r="N10" s="904">
        <v>375055</v>
      </c>
      <c r="O10" s="904">
        <v>381920</v>
      </c>
      <c r="P10" s="904">
        <f aca="true" t="shared" si="6" ref="P10:P15">O10+N10</f>
        <v>756975</v>
      </c>
      <c r="Q10" s="905">
        <f aca="true" t="shared" si="7" ref="Q10:Q15">(L10/P10-1)</f>
        <v>-0.017342712771227564</v>
      </c>
    </row>
    <row r="11" spans="1:17" s="901" customFormat="1" ht="18" customHeight="1">
      <c r="A11" s="902" t="s">
        <v>256</v>
      </c>
      <c r="B11" s="903">
        <v>46234</v>
      </c>
      <c r="C11" s="904">
        <v>47444</v>
      </c>
      <c r="D11" s="904">
        <f t="shared" si="2"/>
        <v>93678</v>
      </c>
      <c r="E11" s="905">
        <f t="shared" si="0"/>
        <v>0.0591433625815543</v>
      </c>
      <c r="F11" s="903">
        <v>40623</v>
      </c>
      <c r="G11" s="904">
        <v>40152</v>
      </c>
      <c r="H11" s="904">
        <f t="shared" si="3"/>
        <v>80775</v>
      </c>
      <c r="I11" s="905">
        <f t="shared" si="4"/>
        <v>0.15974001857010212</v>
      </c>
      <c r="J11" s="903">
        <v>261997</v>
      </c>
      <c r="K11" s="904">
        <v>245765</v>
      </c>
      <c r="L11" s="904">
        <f t="shared" si="5"/>
        <v>507762</v>
      </c>
      <c r="M11" s="905">
        <f t="shared" si="1"/>
        <v>0.05746918807548471</v>
      </c>
      <c r="N11" s="904">
        <v>257376</v>
      </c>
      <c r="O11" s="904">
        <v>248285</v>
      </c>
      <c r="P11" s="904">
        <f t="shared" si="6"/>
        <v>505661</v>
      </c>
      <c r="Q11" s="905">
        <f t="shared" si="7"/>
        <v>0.004154957570388085</v>
      </c>
    </row>
    <row r="12" spans="1:17" s="901" customFormat="1" ht="18" customHeight="1">
      <c r="A12" s="902" t="s">
        <v>257</v>
      </c>
      <c r="B12" s="903">
        <v>38139</v>
      </c>
      <c r="C12" s="904">
        <v>37700</v>
      </c>
      <c r="D12" s="904">
        <f t="shared" si="2"/>
        <v>75839</v>
      </c>
      <c r="E12" s="905">
        <f t="shared" si="0"/>
        <v>0.047880756152164826</v>
      </c>
      <c r="F12" s="903">
        <v>34243</v>
      </c>
      <c r="G12" s="904">
        <v>34037</v>
      </c>
      <c r="H12" s="904">
        <f t="shared" si="3"/>
        <v>68280</v>
      </c>
      <c r="I12" s="905">
        <f t="shared" si="4"/>
        <v>0.11070591681312236</v>
      </c>
      <c r="J12" s="903">
        <v>206890</v>
      </c>
      <c r="K12" s="904">
        <v>193879</v>
      </c>
      <c r="L12" s="904">
        <f t="shared" si="5"/>
        <v>400769</v>
      </c>
      <c r="M12" s="905">
        <f t="shared" si="1"/>
        <v>0.04535957601361255</v>
      </c>
      <c r="N12" s="904">
        <v>211930</v>
      </c>
      <c r="O12" s="904">
        <v>207529</v>
      </c>
      <c r="P12" s="904">
        <f t="shared" si="6"/>
        <v>419459</v>
      </c>
      <c r="Q12" s="905">
        <f t="shared" si="7"/>
        <v>-0.0445573941672488</v>
      </c>
    </row>
    <row r="13" spans="1:17" s="901" customFormat="1" ht="18" customHeight="1">
      <c r="A13" s="902" t="s">
        <v>258</v>
      </c>
      <c r="B13" s="903">
        <v>35045</v>
      </c>
      <c r="C13" s="904">
        <v>35778</v>
      </c>
      <c r="D13" s="904">
        <f t="shared" si="2"/>
        <v>70823</v>
      </c>
      <c r="E13" s="905">
        <f t="shared" si="0"/>
        <v>0.04471391754855377</v>
      </c>
      <c r="F13" s="903">
        <v>38420</v>
      </c>
      <c r="G13" s="904">
        <v>38074</v>
      </c>
      <c r="H13" s="904">
        <f t="shared" si="3"/>
        <v>76494</v>
      </c>
      <c r="I13" s="905">
        <f t="shared" si="4"/>
        <v>-0.07413653358433336</v>
      </c>
      <c r="J13" s="903">
        <v>216420</v>
      </c>
      <c r="K13" s="904">
        <v>226313</v>
      </c>
      <c r="L13" s="904">
        <f t="shared" si="5"/>
        <v>442733</v>
      </c>
      <c r="M13" s="905">
        <f t="shared" si="1"/>
        <v>0.05010911813846561</v>
      </c>
      <c r="N13" s="904">
        <v>217705</v>
      </c>
      <c r="O13" s="904">
        <v>223733</v>
      </c>
      <c r="P13" s="904">
        <f t="shared" si="6"/>
        <v>441438</v>
      </c>
      <c r="Q13" s="905">
        <f t="shared" si="7"/>
        <v>0.0029335942986330465</v>
      </c>
    </row>
    <row r="14" spans="1:17" s="901" customFormat="1" ht="18" customHeight="1">
      <c r="A14" s="902" t="s">
        <v>259</v>
      </c>
      <c r="B14" s="903">
        <v>25905</v>
      </c>
      <c r="C14" s="904">
        <v>27378</v>
      </c>
      <c r="D14" s="904">
        <f t="shared" si="2"/>
        <v>53283</v>
      </c>
      <c r="E14" s="905">
        <f t="shared" si="0"/>
        <v>0.033640083994459294</v>
      </c>
      <c r="F14" s="903">
        <v>22362</v>
      </c>
      <c r="G14" s="904">
        <v>26091</v>
      </c>
      <c r="H14" s="904">
        <f t="shared" si="3"/>
        <v>48453</v>
      </c>
      <c r="I14" s="905">
        <f t="shared" si="4"/>
        <v>0.09968423007863292</v>
      </c>
      <c r="J14" s="903">
        <v>159687</v>
      </c>
      <c r="K14" s="904">
        <v>158924</v>
      </c>
      <c r="L14" s="904">
        <f t="shared" si="5"/>
        <v>318611</v>
      </c>
      <c r="M14" s="905">
        <f t="shared" si="1"/>
        <v>0.036060822751443115</v>
      </c>
      <c r="N14" s="904">
        <v>147329</v>
      </c>
      <c r="O14" s="904">
        <v>167130</v>
      </c>
      <c r="P14" s="904">
        <f t="shared" si="6"/>
        <v>314459</v>
      </c>
      <c r="Q14" s="905">
        <f t="shared" si="7"/>
        <v>0.013203629089960867</v>
      </c>
    </row>
    <row r="15" spans="1:17" s="901" customFormat="1" ht="18" customHeight="1">
      <c r="A15" s="902" t="s">
        <v>260</v>
      </c>
      <c r="B15" s="903">
        <v>25243</v>
      </c>
      <c r="C15" s="904">
        <v>25461</v>
      </c>
      <c r="D15" s="904">
        <f t="shared" si="2"/>
        <v>50704</v>
      </c>
      <c r="E15" s="905">
        <f t="shared" si="0"/>
        <v>0.032011839026613816</v>
      </c>
      <c r="F15" s="903">
        <v>24017</v>
      </c>
      <c r="G15" s="904">
        <v>24336</v>
      </c>
      <c r="H15" s="904">
        <f t="shared" si="3"/>
        <v>48353</v>
      </c>
      <c r="I15" s="905">
        <f t="shared" si="4"/>
        <v>0.048621595350857305</v>
      </c>
      <c r="J15" s="903">
        <v>145642</v>
      </c>
      <c r="K15" s="904">
        <v>142687</v>
      </c>
      <c r="L15" s="904">
        <f t="shared" si="5"/>
        <v>288329</v>
      </c>
      <c r="M15" s="905">
        <f t="shared" si="1"/>
        <v>0.032633465144332255</v>
      </c>
      <c r="N15" s="904">
        <v>139492</v>
      </c>
      <c r="O15" s="904">
        <v>146256</v>
      </c>
      <c r="P15" s="904">
        <f t="shared" si="6"/>
        <v>285748</v>
      </c>
      <c r="Q15" s="905">
        <f t="shared" si="7"/>
        <v>0.009032434172767667</v>
      </c>
    </row>
    <row r="16" spans="1:17" s="901" customFormat="1" ht="18" customHeight="1">
      <c r="A16" s="902" t="s">
        <v>261</v>
      </c>
      <c r="B16" s="903">
        <v>20925</v>
      </c>
      <c r="C16" s="904">
        <v>21458</v>
      </c>
      <c r="D16" s="904">
        <f aca="true" t="shared" si="8" ref="D16:D47">C16+B16</f>
        <v>42383</v>
      </c>
      <c r="E16" s="905">
        <f t="shared" si="0"/>
        <v>0.026758397236213583</v>
      </c>
      <c r="F16" s="903">
        <v>17496</v>
      </c>
      <c r="G16" s="904">
        <v>17804</v>
      </c>
      <c r="H16" s="904">
        <f aca="true" t="shared" si="9" ref="H16:H47">G16+F16</f>
        <v>35300</v>
      </c>
      <c r="I16" s="905">
        <f aca="true" t="shared" si="10" ref="I16:I47">(D16/H16-1)</f>
        <v>0.2006515580736543</v>
      </c>
      <c r="J16" s="903">
        <v>111278</v>
      </c>
      <c r="K16" s="904">
        <v>106602</v>
      </c>
      <c r="L16" s="904">
        <f aca="true" t="shared" si="11" ref="L16:L47">K16+J16</f>
        <v>217880</v>
      </c>
      <c r="M16" s="905">
        <f t="shared" si="1"/>
        <v>0.02465995229632507</v>
      </c>
      <c r="N16" s="904">
        <v>106422</v>
      </c>
      <c r="O16" s="904">
        <v>105181</v>
      </c>
      <c r="P16" s="904">
        <f aca="true" t="shared" si="12" ref="P16:P47">O16+N16</f>
        <v>211603</v>
      </c>
      <c r="Q16" s="905">
        <f aca="true" t="shared" si="13" ref="Q16:Q47">(L16/P16-1)</f>
        <v>0.029664040679952652</v>
      </c>
    </row>
    <row r="17" spans="1:17" s="901" customFormat="1" ht="18" customHeight="1">
      <c r="A17" s="902" t="s">
        <v>262</v>
      </c>
      <c r="B17" s="903">
        <v>18488</v>
      </c>
      <c r="C17" s="904">
        <v>19724</v>
      </c>
      <c r="D17" s="904">
        <f t="shared" si="8"/>
        <v>38212</v>
      </c>
      <c r="E17" s="905">
        <f t="shared" si="0"/>
        <v>0.024125047193218823</v>
      </c>
      <c r="F17" s="903">
        <v>15695</v>
      </c>
      <c r="G17" s="904">
        <v>16549</v>
      </c>
      <c r="H17" s="904">
        <f t="shared" si="9"/>
        <v>32244</v>
      </c>
      <c r="I17" s="905">
        <f t="shared" si="10"/>
        <v>0.18508869867262123</v>
      </c>
      <c r="J17" s="903">
        <v>106321</v>
      </c>
      <c r="K17" s="904">
        <v>100030</v>
      </c>
      <c r="L17" s="904">
        <f t="shared" si="11"/>
        <v>206351</v>
      </c>
      <c r="M17" s="905">
        <f t="shared" si="1"/>
        <v>0.023355084524963165</v>
      </c>
      <c r="N17" s="904">
        <v>99022</v>
      </c>
      <c r="O17" s="904">
        <v>100982</v>
      </c>
      <c r="P17" s="904">
        <f t="shared" si="12"/>
        <v>200004</v>
      </c>
      <c r="Q17" s="905">
        <f t="shared" si="13"/>
        <v>0.0317343653126938</v>
      </c>
    </row>
    <row r="18" spans="1:17" s="901" customFormat="1" ht="18" customHeight="1">
      <c r="A18" s="902" t="s">
        <v>263</v>
      </c>
      <c r="B18" s="903">
        <v>16386</v>
      </c>
      <c r="C18" s="904">
        <v>15651</v>
      </c>
      <c r="D18" s="904">
        <f t="shared" si="8"/>
        <v>32037</v>
      </c>
      <c r="E18" s="905">
        <f t="shared" si="0"/>
        <v>0.020226476942561276</v>
      </c>
      <c r="F18" s="903">
        <v>16117</v>
      </c>
      <c r="G18" s="904">
        <v>15551</v>
      </c>
      <c r="H18" s="904">
        <f t="shared" si="9"/>
        <v>31668</v>
      </c>
      <c r="I18" s="905">
        <f t="shared" si="10"/>
        <v>0.01165214096248568</v>
      </c>
      <c r="J18" s="903">
        <v>104492</v>
      </c>
      <c r="K18" s="904">
        <v>100168</v>
      </c>
      <c r="L18" s="904">
        <f t="shared" si="11"/>
        <v>204660</v>
      </c>
      <c r="M18" s="905">
        <f t="shared" si="1"/>
        <v>0.02316369486398884</v>
      </c>
      <c r="N18" s="904">
        <v>94568</v>
      </c>
      <c r="O18" s="904">
        <v>97314</v>
      </c>
      <c r="P18" s="904">
        <f t="shared" si="12"/>
        <v>191882</v>
      </c>
      <c r="Q18" s="905">
        <f t="shared" si="13"/>
        <v>0.06659301028757247</v>
      </c>
    </row>
    <row r="19" spans="1:17" s="901" customFormat="1" ht="18" customHeight="1">
      <c r="A19" s="902" t="s">
        <v>264</v>
      </c>
      <c r="B19" s="903">
        <v>11954</v>
      </c>
      <c r="C19" s="904">
        <v>12355</v>
      </c>
      <c r="D19" s="904">
        <f t="shared" si="8"/>
        <v>24309</v>
      </c>
      <c r="E19" s="905">
        <f t="shared" si="0"/>
        <v>0.015347424165705966</v>
      </c>
      <c r="F19" s="903">
        <v>11764</v>
      </c>
      <c r="G19" s="904">
        <v>12590</v>
      </c>
      <c r="H19" s="904">
        <f t="shared" si="9"/>
        <v>24354</v>
      </c>
      <c r="I19" s="905">
        <f t="shared" si="10"/>
        <v>-0.0018477457501847594</v>
      </c>
      <c r="J19" s="903">
        <v>72635</v>
      </c>
      <c r="K19" s="904">
        <v>66568</v>
      </c>
      <c r="L19" s="904">
        <f t="shared" si="11"/>
        <v>139203</v>
      </c>
      <c r="M19" s="905">
        <f t="shared" si="1"/>
        <v>0.015755183309644476</v>
      </c>
      <c r="N19" s="904">
        <v>70286</v>
      </c>
      <c r="O19" s="904">
        <v>66832</v>
      </c>
      <c r="P19" s="904">
        <f t="shared" si="12"/>
        <v>137118</v>
      </c>
      <c r="Q19" s="905">
        <f t="shared" si="13"/>
        <v>0.015205881065943228</v>
      </c>
    </row>
    <row r="20" spans="1:17" s="901" customFormat="1" ht="18" customHeight="1">
      <c r="A20" s="902" t="s">
        <v>265</v>
      </c>
      <c r="B20" s="903">
        <v>9057</v>
      </c>
      <c r="C20" s="904">
        <v>9248</v>
      </c>
      <c r="D20" s="904">
        <f t="shared" si="8"/>
        <v>18305</v>
      </c>
      <c r="E20" s="905">
        <f t="shared" si="0"/>
        <v>0.011556814321989704</v>
      </c>
      <c r="F20" s="903">
        <v>8679</v>
      </c>
      <c r="G20" s="904">
        <v>8262</v>
      </c>
      <c r="H20" s="904">
        <f t="shared" si="9"/>
        <v>16941</v>
      </c>
      <c r="I20" s="905">
        <f t="shared" si="10"/>
        <v>0.08051472758396794</v>
      </c>
      <c r="J20" s="903">
        <v>49562</v>
      </c>
      <c r="K20" s="904">
        <v>47722</v>
      </c>
      <c r="L20" s="904">
        <f t="shared" si="11"/>
        <v>97284</v>
      </c>
      <c r="M20" s="905">
        <f t="shared" si="1"/>
        <v>0.0110107343454915</v>
      </c>
      <c r="N20" s="904">
        <v>47463</v>
      </c>
      <c r="O20" s="904">
        <v>44933</v>
      </c>
      <c r="P20" s="904">
        <f t="shared" si="12"/>
        <v>92396</v>
      </c>
      <c r="Q20" s="905">
        <f t="shared" si="13"/>
        <v>0.05290272306160437</v>
      </c>
    </row>
    <row r="21" spans="1:17" s="901" customFormat="1" ht="18" customHeight="1">
      <c r="A21" s="902" t="s">
        <v>266</v>
      </c>
      <c r="B21" s="903">
        <v>8186</v>
      </c>
      <c r="C21" s="904">
        <v>9297</v>
      </c>
      <c r="D21" s="904">
        <f t="shared" si="8"/>
        <v>17483</v>
      </c>
      <c r="E21" s="905">
        <f t="shared" si="0"/>
        <v>0.011037846751780715</v>
      </c>
      <c r="F21" s="903">
        <v>7668</v>
      </c>
      <c r="G21" s="904">
        <v>8792</v>
      </c>
      <c r="H21" s="904">
        <f t="shared" si="9"/>
        <v>16460</v>
      </c>
      <c r="I21" s="905">
        <f t="shared" si="10"/>
        <v>0.06215066828675586</v>
      </c>
      <c r="J21" s="903">
        <v>45992</v>
      </c>
      <c r="K21" s="904">
        <v>50238</v>
      </c>
      <c r="L21" s="904">
        <f t="shared" si="11"/>
        <v>96230</v>
      </c>
      <c r="M21" s="905">
        <f t="shared" si="1"/>
        <v>0.010891441203760609</v>
      </c>
      <c r="N21" s="904">
        <v>45025</v>
      </c>
      <c r="O21" s="904">
        <v>48361</v>
      </c>
      <c r="P21" s="904">
        <f t="shared" si="12"/>
        <v>93386</v>
      </c>
      <c r="Q21" s="905">
        <f t="shared" si="13"/>
        <v>0.03045424367678229</v>
      </c>
    </row>
    <row r="22" spans="1:17" s="901" customFormat="1" ht="18" customHeight="1">
      <c r="A22" s="902" t="s">
        <v>267</v>
      </c>
      <c r="B22" s="903">
        <v>8988</v>
      </c>
      <c r="C22" s="904">
        <v>8088</v>
      </c>
      <c r="D22" s="904">
        <f t="shared" si="8"/>
        <v>17076</v>
      </c>
      <c r="E22" s="905">
        <f t="shared" si="0"/>
        <v>0.010780888356312274</v>
      </c>
      <c r="F22" s="903">
        <v>6446</v>
      </c>
      <c r="G22" s="904">
        <v>6498</v>
      </c>
      <c r="H22" s="904">
        <f t="shared" si="9"/>
        <v>12944</v>
      </c>
      <c r="I22" s="905">
        <f t="shared" si="10"/>
        <v>0.319221260815822</v>
      </c>
      <c r="J22" s="903">
        <v>48876</v>
      </c>
      <c r="K22" s="904">
        <v>41301</v>
      </c>
      <c r="L22" s="904">
        <f t="shared" si="11"/>
        <v>90177</v>
      </c>
      <c r="M22" s="905">
        <f t="shared" si="1"/>
        <v>0.010206354498924665</v>
      </c>
      <c r="N22" s="904">
        <v>37840</v>
      </c>
      <c r="O22" s="904">
        <v>33543</v>
      </c>
      <c r="P22" s="904">
        <f t="shared" si="12"/>
        <v>71383</v>
      </c>
      <c r="Q22" s="905">
        <f t="shared" si="13"/>
        <v>0.2632839751761624</v>
      </c>
    </row>
    <row r="23" spans="1:17" s="901" customFormat="1" ht="18" customHeight="1">
      <c r="A23" s="902" t="s">
        <v>268</v>
      </c>
      <c r="B23" s="903">
        <v>8549</v>
      </c>
      <c r="C23" s="904">
        <v>8409</v>
      </c>
      <c r="D23" s="904">
        <f t="shared" si="8"/>
        <v>16958</v>
      </c>
      <c r="E23" s="905">
        <f t="shared" si="0"/>
        <v>0.010706389362048697</v>
      </c>
      <c r="F23" s="903">
        <v>8515</v>
      </c>
      <c r="G23" s="904">
        <v>8050</v>
      </c>
      <c r="H23" s="904">
        <f t="shared" si="9"/>
        <v>16565</v>
      </c>
      <c r="I23" s="905">
        <f t="shared" si="10"/>
        <v>0.023724720796860943</v>
      </c>
      <c r="J23" s="903">
        <v>53357</v>
      </c>
      <c r="K23" s="904">
        <v>49847</v>
      </c>
      <c r="L23" s="904">
        <f t="shared" si="11"/>
        <v>103204</v>
      </c>
      <c r="M23" s="905">
        <f t="shared" si="1"/>
        <v>0.01168076793092497</v>
      </c>
      <c r="N23" s="904">
        <v>50885</v>
      </c>
      <c r="O23" s="904">
        <v>45652</v>
      </c>
      <c r="P23" s="904">
        <f t="shared" si="12"/>
        <v>96537</v>
      </c>
      <c r="Q23" s="905">
        <f t="shared" si="13"/>
        <v>0.0690616033230782</v>
      </c>
    </row>
    <row r="24" spans="1:17" s="901" customFormat="1" ht="18" customHeight="1">
      <c r="A24" s="902" t="s">
        <v>269</v>
      </c>
      <c r="B24" s="903">
        <v>7221</v>
      </c>
      <c r="C24" s="904">
        <v>7130</v>
      </c>
      <c r="D24" s="904">
        <f t="shared" si="8"/>
        <v>14351</v>
      </c>
      <c r="E24" s="905">
        <f t="shared" si="0"/>
        <v>0.009060466666750847</v>
      </c>
      <c r="F24" s="903">
        <v>7089</v>
      </c>
      <c r="G24" s="904">
        <v>7327</v>
      </c>
      <c r="H24" s="904">
        <f t="shared" si="9"/>
        <v>14416</v>
      </c>
      <c r="I24" s="905">
        <f t="shared" si="10"/>
        <v>-0.004508879023307433</v>
      </c>
      <c r="J24" s="903">
        <v>42738</v>
      </c>
      <c r="K24" s="904">
        <v>39143</v>
      </c>
      <c r="L24" s="904">
        <f t="shared" si="11"/>
        <v>81881</v>
      </c>
      <c r="M24" s="905">
        <f t="shared" si="1"/>
        <v>0.00926740202852668</v>
      </c>
      <c r="N24" s="904">
        <v>42241</v>
      </c>
      <c r="O24" s="904">
        <v>39596</v>
      </c>
      <c r="P24" s="904">
        <f t="shared" si="12"/>
        <v>81837</v>
      </c>
      <c r="Q24" s="905">
        <f t="shared" si="13"/>
        <v>0.0005376541173307547</v>
      </c>
    </row>
    <row r="25" spans="1:17" s="901" customFormat="1" ht="18" customHeight="1">
      <c r="A25" s="902" t="s">
        <v>270</v>
      </c>
      <c r="B25" s="903">
        <v>5985</v>
      </c>
      <c r="C25" s="904">
        <v>5863</v>
      </c>
      <c r="D25" s="904">
        <f t="shared" si="8"/>
        <v>11848</v>
      </c>
      <c r="E25" s="905">
        <f t="shared" si="0"/>
        <v>0.007480204101990386</v>
      </c>
      <c r="F25" s="903">
        <v>5949</v>
      </c>
      <c r="G25" s="904">
        <v>5768</v>
      </c>
      <c r="H25" s="904">
        <f t="shared" si="9"/>
        <v>11717</v>
      </c>
      <c r="I25" s="905">
        <f t="shared" si="10"/>
        <v>0.011180336263548751</v>
      </c>
      <c r="J25" s="903">
        <v>33766</v>
      </c>
      <c r="K25" s="904">
        <v>31872</v>
      </c>
      <c r="L25" s="904">
        <f t="shared" si="11"/>
        <v>65638</v>
      </c>
      <c r="M25" s="905">
        <f t="shared" si="1"/>
        <v>0.007428997378493597</v>
      </c>
      <c r="N25" s="904">
        <v>35890</v>
      </c>
      <c r="O25" s="904">
        <v>33824</v>
      </c>
      <c r="P25" s="904">
        <f t="shared" si="12"/>
        <v>69714</v>
      </c>
      <c r="Q25" s="905">
        <f t="shared" si="13"/>
        <v>-0.058467452735462055</v>
      </c>
    </row>
    <row r="26" spans="1:17" s="901" customFormat="1" ht="18" customHeight="1">
      <c r="A26" s="902" t="s">
        <v>271</v>
      </c>
      <c r="B26" s="903">
        <v>5659</v>
      </c>
      <c r="C26" s="904">
        <v>5312</v>
      </c>
      <c r="D26" s="904">
        <f t="shared" si="8"/>
        <v>10971</v>
      </c>
      <c r="E26" s="905">
        <f t="shared" si="0"/>
        <v>0.006926512424285662</v>
      </c>
      <c r="F26" s="903">
        <v>6212</v>
      </c>
      <c r="G26" s="904">
        <v>5708</v>
      </c>
      <c r="H26" s="904">
        <f t="shared" si="9"/>
        <v>11920</v>
      </c>
      <c r="I26" s="905">
        <f t="shared" si="10"/>
        <v>-0.07961409395973151</v>
      </c>
      <c r="J26" s="903">
        <v>34781</v>
      </c>
      <c r="K26" s="904">
        <v>33204</v>
      </c>
      <c r="L26" s="904">
        <f t="shared" si="11"/>
        <v>67985</v>
      </c>
      <c r="M26" s="905">
        <f t="shared" si="1"/>
        <v>0.007694634004340279</v>
      </c>
      <c r="N26" s="904">
        <v>32748</v>
      </c>
      <c r="O26" s="904">
        <v>31294</v>
      </c>
      <c r="P26" s="904">
        <f t="shared" si="12"/>
        <v>64042</v>
      </c>
      <c r="Q26" s="905">
        <f t="shared" si="13"/>
        <v>0.061568970363199194</v>
      </c>
    </row>
    <row r="27" spans="1:17" s="901" customFormat="1" ht="18" customHeight="1">
      <c r="A27" s="902" t="s">
        <v>272</v>
      </c>
      <c r="B27" s="903">
        <v>5867</v>
      </c>
      <c r="C27" s="904">
        <v>4981</v>
      </c>
      <c r="D27" s="904">
        <f t="shared" si="8"/>
        <v>10848</v>
      </c>
      <c r="E27" s="905">
        <f t="shared" si="0"/>
        <v>0.006848856692977017</v>
      </c>
      <c r="F27" s="903">
        <v>5479</v>
      </c>
      <c r="G27" s="904">
        <v>4867</v>
      </c>
      <c r="H27" s="904">
        <f t="shared" si="9"/>
        <v>10346</v>
      </c>
      <c r="I27" s="905">
        <f t="shared" si="10"/>
        <v>0.04852116760100511</v>
      </c>
      <c r="J27" s="903">
        <v>32288</v>
      </c>
      <c r="K27" s="904">
        <v>27471</v>
      </c>
      <c r="L27" s="904">
        <f t="shared" si="11"/>
        <v>59759</v>
      </c>
      <c r="M27" s="905">
        <f t="shared" si="1"/>
        <v>0.0067636042283646496</v>
      </c>
      <c r="N27" s="904">
        <v>29978</v>
      </c>
      <c r="O27" s="904">
        <v>26225</v>
      </c>
      <c r="P27" s="904">
        <f t="shared" si="12"/>
        <v>56203</v>
      </c>
      <c r="Q27" s="905">
        <f t="shared" si="13"/>
        <v>0.06327064391580528</v>
      </c>
    </row>
    <row r="28" spans="1:17" s="901" customFormat="1" ht="18" customHeight="1">
      <c r="A28" s="902" t="s">
        <v>273</v>
      </c>
      <c r="B28" s="903">
        <v>5247</v>
      </c>
      <c r="C28" s="904">
        <v>5498</v>
      </c>
      <c r="D28" s="904">
        <f t="shared" si="8"/>
        <v>10745</v>
      </c>
      <c r="E28" s="905">
        <f t="shared" si="0"/>
        <v>0.006783827909848641</v>
      </c>
      <c r="F28" s="903">
        <v>5272</v>
      </c>
      <c r="G28" s="904">
        <v>5411</v>
      </c>
      <c r="H28" s="904">
        <f t="shared" si="9"/>
        <v>10683</v>
      </c>
      <c r="I28" s="905">
        <f t="shared" si="10"/>
        <v>0.005803613217260972</v>
      </c>
      <c r="J28" s="903">
        <v>34368</v>
      </c>
      <c r="K28" s="904">
        <v>32514</v>
      </c>
      <c r="L28" s="904">
        <f t="shared" si="11"/>
        <v>66882</v>
      </c>
      <c r="M28" s="905">
        <f t="shared" si="1"/>
        <v>0.007569794976513738</v>
      </c>
      <c r="N28" s="904">
        <v>31269</v>
      </c>
      <c r="O28" s="904">
        <v>29668</v>
      </c>
      <c r="P28" s="904">
        <f t="shared" si="12"/>
        <v>60937</v>
      </c>
      <c r="Q28" s="905">
        <f t="shared" si="13"/>
        <v>0.09755977484943457</v>
      </c>
    </row>
    <row r="29" spans="1:17" s="901" customFormat="1" ht="18" customHeight="1">
      <c r="A29" s="902" t="s">
        <v>274</v>
      </c>
      <c r="B29" s="903">
        <v>4756</v>
      </c>
      <c r="C29" s="904">
        <v>4738</v>
      </c>
      <c r="D29" s="904">
        <f t="shared" si="8"/>
        <v>9494</v>
      </c>
      <c r="E29" s="905">
        <f t="shared" si="0"/>
        <v>0.005994012301172917</v>
      </c>
      <c r="F29" s="903">
        <v>4129</v>
      </c>
      <c r="G29" s="904">
        <v>4114</v>
      </c>
      <c r="H29" s="904">
        <f t="shared" si="9"/>
        <v>8243</v>
      </c>
      <c r="I29" s="905">
        <f t="shared" si="10"/>
        <v>0.15176513405313607</v>
      </c>
      <c r="J29" s="903">
        <v>26734</v>
      </c>
      <c r="K29" s="904">
        <v>26380</v>
      </c>
      <c r="L29" s="904">
        <f t="shared" si="11"/>
        <v>53114</v>
      </c>
      <c r="M29" s="905">
        <f t="shared" si="1"/>
        <v>0.006011514164985358</v>
      </c>
      <c r="N29" s="904">
        <v>23184</v>
      </c>
      <c r="O29" s="904">
        <v>23239</v>
      </c>
      <c r="P29" s="904">
        <f t="shared" si="12"/>
        <v>46423</v>
      </c>
      <c r="Q29" s="905">
        <f t="shared" si="13"/>
        <v>0.14413114189087306</v>
      </c>
    </row>
    <row r="30" spans="1:17" s="901" customFormat="1" ht="18" customHeight="1">
      <c r="A30" s="902" t="s">
        <v>275</v>
      </c>
      <c r="B30" s="903">
        <v>4208</v>
      </c>
      <c r="C30" s="904">
        <v>4174</v>
      </c>
      <c r="D30" s="904">
        <f t="shared" si="8"/>
        <v>8382</v>
      </c>
      <c r="E30" s="905">
        <f t="shared" si="0"/>
        <v>0.005291953982350051</v>
      </c>
      <c r="F30" s="903">
        <v>3285</v>
      </c>
      <c r="G30" s="904">
        <v>3331</v>
      </c>
      <c r="H30" s="904">
        <f t="shared" si="9"/>
        <v>6616</v>
      </c>
      <c r="I30" s="905">
        <f t="shared" si="10"/>
        <v>0.26692865779927444</v>
      </c>
      <c r="J30" s="903">
        <v>22465</v>
      </c>
      <c r="K30" s="904">
        <v>21091</v>
      </c>
      <c r="L30" s="904">
        <f t="shared" si="11"/>
        <v>43556</v>
      </c>
      <c r="M30" s="905">
        <f t="shared" si="1"/>
        <v>0.004929726832287198</v>
      </c>
      <c r="N30" s="904">
        <v>20023</v>
      </c>
      <c r="O30" s="904">
        <v>18918</v>
      </c>
      <c r="P30" s="904">
        <f t="shared" si="12"/>
        <v>38941</v>
      </c>
      <c r="Q30" s="905">
        <f t="shared" si="13"/>
        <v>0.11851262165840626</v>
      </c>
    </row>
    <row r="31" spans="1:17" s="901" customFormat="1" ht="18" customHeight="1">
      <c r="A31" s="902" t="s">
        <v>276</v>
      </c>
      <c r="B31" s="903">
        <v>3601</v>
      </c>
      <c r="C31" s="904">
        <v>3616</v>
      </c>
      <c r="D31" s="904">
        <f t="shared" si="8"/>
        <v>7217</v>
      </c>
      <c r="E31" s="905">
        <f t="shared" si="0"/>
        <v>0.004556434250849478</v>
      </c>
      <c r="F31" s="903">
        <v>3480</v>
      </c>
      <c r="G31" s="904">
        <v>3979</v>
      </c>
      <c r="H31" s="904">
        <f t="shared" si="9"/>
        <v>7459</v>
      </c>
      <c r="I31" s="905">
        <f t="shared" si="10"/>
        <v>-0.032444027349510685</v>
      </c>
      <c r="J31" s="903">
        <v>22820</v>
      </c>
      <c r="K31" s="904">
        <v>22195</v>
      </c>
      <c r="L31" s="904">
        <f t="shared" si="11"/>
        <v>45015</v>
      </c>
      <c r="M31" s="905">
        <f t="shared" si="1"/>
        <v>0.005094858420318859</v>
      </c>
      <c r="N31" s="904">
        <v>20794</v>
      </c>
      <c r="O31" s="904">
        <v>23311</v>
      </c>
      <c r="P31" s="904">
        <f t="shared" si="12"/>
        <v>44105</v>
      </c>
      <c r="Q31" s="905">
        <f t="shared" si="13"/>
        <v>0.020632581339984135</v>
      </c>
    </row>
    <row r="32" spans="1:17" s="901" customFormat="1" ht="18" customHeight="1">
      <c r="A32" s="902" t="s">
        <v>277</v>
      </c>
      <c r="B32" s="903">
        <v>3627</v>
      </c>
      <c r="C32" s="904">
        <v>3303</v>
      </c>
      <c r="D32" s="904">
        <f t="shared" si="8"/>
        <v>6930</v>
      </c>
      <c r="E32" s="905">
        <f t="shared" si="0"/>
        <v>0.004375237544462641</v>
      </c>
      <c r="F32" s="903">
        <v>3717</v>
      </c>
      <c r="G32" s="904">
        <v>3531</v>
      </c>
      <c r="H32" s="904">
        <f t="shared" si="9"/>
        <v>7248</v>
      </c>
      <c r="I32" s="905">
        <f t="shared" si="10"/>
        <v>-0.04387417218543044</v>
      </c>
      <c r="J32" s="903">
        <v>20075</v>
      </c>
      <c r="K32" s="904">
        <v>19468</v>
      </c>
      <c r="L32" s="904">
        <f t="shared" si="11"/>
        <v>39543</v>
      </c>
      <c r="M32" s="905">
        <f t="shared" si="1"/>
        <v>0.004475530079188462</v>
      </c>
      <c r="N32" s="904">
        <v>21524</v>
      </c>
      <c r="O32" s="904">
        <v>20916</v>
      </c>
      <c r="P32" s="904">
        <f t="shared" si="12"/>
        <v>42440</v>
      </c>
      <c r="Q32" s="905">
        <f t="shared" si="13"/>
        <v>-0.0682610744580584</v>
      </c>
    </row>
    <row r="33" spans="1:17" s="901" customFormat="1" ht="18" customHeight="1">
      <c r="A33" s="902" t="s">
        <v>278</v>
      </c>
      <c r="B33" s="903">
        <v>1886</v>
      </c>
      <c r="C33" s="904">
        <v>3677</v>
      </c>
      <c r="D33" s="904">
        <f t="shared" si="8"/>
        <v>5563</v>
      </c>
      <c r="E33" s="905">
        <f t="shared" si="0"/>
        <v>0.003512185636341367</v>
      </c>
      <c r="F33" s="903">
        <v>3794</v>
      </c>
      <c r="G33" s="904">
        <v>5379</v>
      </c>
      <c r="H33" s="904">
        <f t="shared" si="9"/>
        <v>9173</v>
      </c>
      <c r="I33" s="905">
        <f t="shared" si="10"/>
        <v>-0.3935462771176278</v>
      </c>
      <c r="J33" s="903">
        <v>11344</v>
      </c>
      <c r="K33" s="904">
        <v>20868</v>
      </c>
      <c r="L33" s="904">
        <f t="shared" si="11"/>
        <v>32212</v>
      </c>
      <c r="M33" s="905">
        <f t="shared" si="1"/>
        <v>0.0036457976104700895</v>
      </c>
      <c r="N33" s="904">
        <v>13489</v>
      </c>
      <c r="O33" s="904">
        <v>19257</v>
      </c>
      <c r="P33" s="904">
        <f t="shared" si="12"/>
        <v>32746</v>
      </c>
      <c r="Q33" s="905">
        <f t="shared" si="13"/>
        <v>-0.01630733524705308</v>
      </c>
    </row>
    <row r="34" spans="1:17" s="901" customFormat="1" ht="18" customHeight="1">
      <c r="A34" s="902" t="s">
        <v>279</v>
      </c>
      <c r="B34" s="903">
        <v>2108</v>
      </c>
      <c r="C34" s="904">
        <v>2244</v>
      </c>
      <c r="D34" s="904">
        <f t="shared" si="8"/>
        <v>4352</v>
      </c>
      <c r="E34" s="905">
        <f t="shared" si="0"/>
        <v>0.0027476239240261783</v>
      </c>
      <c r="F34" s="903">
        <v>2104</v>
      </c>
      <c r="G34" s="904">
        <v>2283</v>
      </c>
      <c r="H34" s="904">
        <f t="shared" si="9"/>
        <v>4387</v>
      </c>
      <c r="I34" s="905">
        <f t="shared" si="10"/>
        <v>-0.007978117164349263</v>
      </c>
      <c r="J34" s="903">
        <v>13111</v>
      </c>
      <c r="K34" s="904">
        <v>13180</v>
      </c>
      <c r="L34" s="904">
        <f t="shared" si="11"/>
        <v>26291</v>
      </c>
      <c r="M34" s="905">
        <f t="shared" si="1"/>
        <v>0.002975650843687729</v>
      </c>
      <c r="N34" s="904">
        <v>12786</v>
      </c>
      <c r="O34" s="904">
        <v>12896</v>
      </c>
      <c r="P34" s="904">
        <f t="shared" si="12"/>
        <v>25682</v>
      </c>
      <c r="Q34" s="905">
        <f t="shared" si="13"/>
        <v>0.023713106455883537</v>
      </c>
    </row>
    <row r="35" spans="1:17" s="901" customFormat="1" ht="18" customHeight="1">
      <c r="A35" s="902" t="s">
        <v>280</v>
      </c>
      <c r="B35" s="903">
        <v>2084</v>
      </c>
      <c r="C35" s="904">
        <v>2210</v>
      </c>
      <c r="D35" s="904">
        <f t="shared" si="8"/>
        <v>4294</v>
      </c>
      <c r="E35" s="905">
        <f t="shared" si="0"/>
        <v>0.002711005774303403</v>
      </c>
      <c r="F35" s="903">
        <v>2082</v>
      </c>
      <c r="G35" s="904">
        <v>2312</v>
      </c>
      <c r="H35" s="904">
        <f t="shared" si="9"/>
        <v>4394</v>
      </c>
      <c r="I35" s="905">
        <f t="shared" si="10"/>
        <v>-0.022758306781975435</v>
      </c>
      <c r="J35" s="903">
        <v>11721</v>
      </c>
      <c r="K35" s="904">
        <v>10959</v>
      </c>
      <c r="L35" s="904">
        <f t="shared" si="11"/>
        <v>22680</v>
      </c>
      <c r="M35" s="905">
        <f t="shared" si="1"/>
        <v>0.0025669529928430907</v>
      </c>
      <c r="N35" s="904">
        <v>12990</v>
      </c>
      <c r="O35" s="904">
        <v>11921</v>
      </c>
      <c r="P35" s="904">
        <f t="shared" si="12"/>
        <v>24911</v>
      </c>
      <c r="Q35" s="905">
        <f t="shared" si="13"/>
        <v>-0.0895588294327807</v>
      </c>
    </row>
    <row r="36" spans="1:17" s="901" customFormat="1" ht="18" customHeight="1">
      <c r="A36" s="902" t="s">
        <v>281</v>
      </c>
      <c r="B36" s="903">
        <v>1593</v>
      </c>
      <c r="C36" s="904">
        <v>2145</v>
      </c>
      <c r="D36" s="904">
        <f t="shared" si="8"/>
        <v>3738</v>
      </c>
      <c r="E36" s="905">
        <f t="shared" si="0"/>
        <v>0.00235997661489197</v>
      </c>
      <c r="F36" s="903">
        <v>1637</v>
      </c>
      <c r="G36" s="904">
        <v>1675</v>
      </c>
      <c r="H36" s="904">
        <f t="shared" si="9"/>
        <v>3312</v>
      </c>
      <c r="I36" s="905">
        <f t="shared" si="10"/>
        <v>0.12862318840579712</v>
      </c>
      <c r="J36" s="903">
        <v>9606</v>
      </c>
      <c r="K36" s="904">
        <v>12505</v>
      </c>
      <c r="L36" s="904">
        <f t="shared" si="11"/>
        <v>22111</v>
      </c>
      <c r="M36" s="905">
        <f t="shared" si="1"/>
        <v>0.0025025528053242317</v>
      </c>
      <c r="N36" s="904">
        <v>10022</v>
      </c>
      <c r="O36" s="904">
        <v>12245</v>
      </c>
      <c r="P36" s="904">
        <f t="shared" si="12"/>
        <v>22267</v>
      </c>
      <c r="Q36" s="905">
        <f t="shared" si="13"/>
        <v>-0.007005883145461911</v>
      </c>
    </row>
    <row r="37" spans="1:17" s="901" customFormat="1" ht="18" customHeight="1">
      <c r="A37" s="902" t="s">
        <v>282</v>
      </c>
      <c r="B37" s="903">
        <v>1616</v>
      </c>
      <c r="C37" s="904">
        <v>1542</v>
      </c>
      <c r="D37" s="904">
        <f t="shared" si="8"/>
        <v>3158</v>
      </c>
      <c r="E37" s="905">
        <f t="shared" si="0"/>
        <v>0.0019937951176642165</v>
      </c>
      <c r="F37" s="903">
        <v>1516</v>
      </c>
      <c r="G37" s="904">
        <v>1571</v>
      </c>
      <c r="H37" s="904">
        <f t="shared" si="9"/>
        <v>3087</v>
      </c>
      <c r="I37" s="905">
        <f t="shared" si="10"/>
        <v>0.022999676060900587</v>
      </c>
      <c r="J37" s="903">
        <v>9735</v>
      </c>
      <c r="K37" s="904">
        <v>8064</v>
      </c>
      <c r="L37" s="904">
        <f t="shared" si="11"/>
        <v>17799</v>
      </c>
      <c r="M37" s="905">
        <f t="shared" si="1"/>
        <v>0.00201451482890715</v>
      </c>
      <c r="N37" s="904">
        <v>10026</v>
      </c>
      <c r="O37" s="904">
        <v>8388</v>
      </c>
      <c r="P37" s="904">
        <f t="shared" si="12"/>
        <v>18414</v>
      </c>
      <c r="Q37" s="905">
        <f t="shared" si="13"/>
        <v>-0.03339850114043663</v>
      </c>
    </row>
    <row r="38" spans="1:17" s="901" customFormat="1" ht="18" customHeight="1">
      <c r="A38" s="902" t="s">
        <v>283</v>
      </c>
      <c r="B38" s="903">
        <v>1508</v>
      </c>
      <c r="C38" s="904">
        <v>1474</v>
      </c>
      <c r="D38" s="904">
        <f t="shared" si="8"/>
        <v>2982</v>
      </c>
      <c r="E38" s="905">
        <f t="shared" si="0"/>
        <v>0.0018826779736778637</v>
      </c>
      <c r="F38" s="903">
        <v>1573</v>
      </c>
      <c r="G38" s="904">
        <v>1519</v>
      </c>
      <c r="H38" s="904">
        <f t="shared" si="9"/>
        <v>3092</v>
      </c>
      <c r="I38" s="905">
        <f t="shared" si="10"/>
        <v>-0.03557567917205695</v>
      </c>
      <c r="J38" s="903">
        <v>8993</v>
      </c>
      <c r="K38" s="904">
        <v>8634</v>
      </c>
      <c r="L38" s="904">
        <f t="shared" si="11"/>
        <v>17627</v>
      </c>
      <c r="M38" s="905">
        <f t="shared" si="1"/>
        <v>0.001995047636897935</v>
      </c>
      <c r="N38" s="904">
        <v>9793</v>
      </c>
      <c r="O38" s="904">
        <v>9354</v>
      </c>
      <c r="P38" s="904">
        <f t="shared" si="12"/>
        <v>19147</v>
      </c>
      <c r="Q38" s="905">
        <f t="shared" si="13"/>
        <v>-0.0793858045646838</v>
      </c>
    </row>
    <row r="39" spans="1:17" s="901" customFormat="1" ht="18" customHeight="1">
      <c r="A39" s="902" t="s">
        <v>284</v>
      </c>
      <c r="B39" s="903">
        <v>1061</v>
      </c>
      <c r="C39" s="904">
        <v>1053</v>
      </c>
      <c r="D39" s="904">
        <f t="shared" si="8"/>
        <v>2114</v>
      </c>
      <c r="E39" s="905">
        <f t="shared" si="0"/>
        <v>0.0013346684226542603</v>
      </c>
      <c r="F39" s="903">
        <v>1285</v>
      </c>
      <c r="G39" s="904">
        <v>1289</v>
      </c>
      <c r="H39" s="904">
        <f t="shared" si="9"/>
        <v>2574</v>
      </c>
      <c r="I39" s="905">
        <f t="shared" si="10"/>
        <v>-0.1787101787101787</v>
      </c>
      <c r="J39" s="903">
        <v>6778</v>
      </c>
      <c r="K39" s="904">
        <v>6534</v>
      </c>
      <c r="L39" s="904">
        <f t="shared" si="11"/>
        <v>13312</v>
      </c>
      <c r="M39" s="905">
        <f t="shared" si="1"/>
        <v>0.0015066701164341808</v>
      </c>
      <c r="N39" s="904">
        <v>8817</v>
      </c>
      <c r="O39" s="904">
        <v>7909</v>
      </c>
      <c r="P39" s="904">
        <f t="shared" si="12"/>
        <v>16726</v>
      </c>
      <c r="Q39" s="905">
        <f t="shared" si="13"/>
        <v>-0.20411335645103434</v>
      </c>
    </row>
    <row r="40" spans="1:17" s="901" customFormat="1" ht="18" customHeight="1">
      <c r="A40" s="902" t="s">
        <v>285</v>
      </c>
      <c r="B40" s="903">
        <v>904</v>
      </c>
      <c r="C40" s="904">
        <v>1115</v>
      </c>
      <c r="D40" s="904">
        <f t="shared" si="8"/>
        <v>2019</v>
      </c>
      <c r="E40" s="905">
        <f t="shared" si="0"/>
        <v>0.0012746904187979902</v>
      </c>
      <c r="F40" s="903">
        <v>744</v>
      </c>
      <c r="G40" s="904">
        <v>783</v>
      </c>
      <c r="H40" s="904">
        <f t="shared" si="9"/>
        <v>1527</v>
      </c>
      <c r="I40" s="905">
        <f t="shared" si="10"/>
        <v>0.3222003929273085</v>
      </c>
      <c r="J40" s="903">
        <v>5691</v>
      </c>
      <c r="K40" s="904">
        <v>5562</v>
      </c>
      <c r="L40" s="904">
        <f t="shared" si="11"/>
        <v>11253</v>
      </c>
      <c r="M40" s="905">
        <f t="shared" si="1"/>
        <v>0.0012736297190680467</v>
      </c>
      <c r="N40" s="904">
        <v>6138</v>
      </c>
      <c r="O40" s="904">
        <v>4750</v>
      </c>
      <c r="P40" s="904">
        <f t="shared" si="12"/>
        <v>10888</v>
      </c>
      <c r="Q40" s="905">
        <f t="shared" si="13"/>
        <v>0.03352314474650986</v>
      </c>
    </row>
    <row r="41" spans="1:17" s="901" customFormat="1" ht="18" customHeight="1">
      <c r="A41" s="902" t="s">
        <v>286</v>
      </c>
      <c r="B41" s="903">
        <v>1048</v>
      </c>
      <c r="C41" s="904">
        <v>850</v>
      </c>
      <c r="D41" s="904">
        <f t="shared" si="8"/>
        <v>1898</v>
      </c>
      <c r="E41" s="905">
        <f t="shared" si="0"/>
        <v>0.0011982973823073727</v>
      </c>
      <c r="F41" s="903">
        <v>872</v>
      </c>
      <c r="G41" s="904">
        <v>595</v>
      </c>
      <c r="H41" s="904">
        <f t="shared" si="9"/>
        <v>1467</v>
      </c>
      <c r="I41" s="905">
        <f t="shared" si="10"/>
        <v>0.29379686434901164</v>
      </c>
      <c r="J41" s="903">
        <v>5524</v>
      </c>
      <c r="K41" s="904">
        <v>4383</v>
      </c>
      <c r="L41" s="904">
        <f t="shared" si="11"/>
        <v>9907</v>
      </c>
      <c r="M41" s="905">
        <f t="shared" si="1"/>
        <v>0.0011212876234610448</v>
      </c>
      <c r="N41" s="904">
        <v>4837</v>
      </c>
      <c r="O41" s="904">
        <v>3425</v>
      </c>
      <c r="P41" s="904">
        <f t="shared" si="12"/>
        <v>8262</v>
      </c>
      <c r="Q41" s="905">
        <f t="shared" si="13"/>
        <v>0.1991043330912612</v>
      </c>
    </row>
    <row r="42" spans="1:17" s="901" customFormat="1" ht="18" customHeight="1">
      <c r="A42" s="902" t="s">
        <v>287</v>
      </c>
      <c r="B42" s="903">
        <v>1009</v>
      </c>
      <c r="C42" s="904">
        <v>809</v>
      </c>
      <c r="D42" s="904">
        <f t="shared" si="8"/>
        <v>1818</v>
      </c>
      <c r="E42" s="905">
        <f t="shared" si="0"/>
        <v>0.0011477895895863034</v>
      </c>
      <c r="F42" s="903">
        <v>959</v>
      </c>
      <c r="G42" s="904">
        <v>729</v>
      </c>
      <c r="H42" s="904">
        <f t="shared" si="9"/>
        <v>1688</v>
      </c>
      <c r="I42" s="905">
        <f t="shared" si="10"/>
        <v>0.07701421800947861</v>
      </c>
      <c r="J42" s="903">
        <v>6171</v>
      </c>
      <c r="K42" s="904">
        <v>4588</v>
      </c>
      <c r="L42" s="904">
        <f t="shared" si="11"/>
        <v>10759</v>
      </c>
      <c r="M42" s="905">
        <f t="shared" si="1"/>
        <v>0.001217718132715997</v>
      </c>
      <c r="N42" s="904">
        <v>5825</v>
      </c>
      <c r="O42" s="904">
        <v>4772</v>
      </c>
      <c r="P42" s="904">
        <f t="shared" si="12"/>
        <v>10597</v>
      </c>
      <c r="Q42" s="905">
        <f t="shared" si="13"/>
        <v>0.01528734547513455</v>
      </c>
    </row>
    <row r="43" spans="1:17" s="901" customFormat="1" ht="18" customHeight="1">
      <c r="A43" s="902" t="s">
        <v>288</v>
      </c>
      <c r="B43" s="903">
        <v>918</v>
      </c>
      <c r="C43" s="904">
        <v>726</v>
      </c>
      <c r="D43" s="904">
        <f t="shared" si="8"/>
        <v>1644</v>
      </c>
      <c r="E43" s="905">
        <f t="shared" si="0"/>
        <v>0.0010379351404179772</v>
      </c>
      <c r="F43" s="903">
        <v>773</v>
      </c>
      <c r="G43" s="904">
        <v>565</v>
      </c>
      <c r="H43" s="904">
        <f t="shared" si="9"/>
        <v>1338</v>
      </c>
      <c r="I43" s="905">
        <f t="shared" si="10"/>
        <v>0.22869955156950672</v>
      </c>
      <c r="J43" s="903">
        <v>5123</v>
      </c>
      <c r="K43" s="904">
        <v>4382</v>
      </c>
      <c r="L43" s="904">
        <f t="shared" si="11"/>
        <v>9505</v>
      </c>
      <c r="M43" s="905">
        <f t="shared" si="1"/>
        <v>0.0010757887212069477</v>
      </c>
      <c r="N43" s="904">
        <v>5152</v>
      </c>
      <c r="O43" s="904">
        <v>4227</v>
      </c>
      <c r="P43" s="904">
        <f t="shared" si="12"/>
        <v>9379</v>
      </c>
      <c r="Q43" s="905">
        <f t="shared" si="13"/>
        <v>0.013434268045633857</v>
      </c>
    </row>
    <row r="44" spans="1:17" s="901" customFormat="1" ht="18" customHeight="1">
      <c r="A44" s="902" t="s">
        <v>289</v>
      </c>
      <c r="B44" s="903">
        <v>1010</v>
      </c>
      <c r="C44" s="904">
        <v>547</v>
      </c>
      <c r="D44" s="904">
        <f t="shared" si="8"/>
        <v>1557</v>
      </c>
      <c r="E44" s="905">
        <f t="shared" si="0"/>
        <v>0.000983007915833814</v>
      </c>
      <c r="F44" s="903">
        <v>882</v>
      </c>
      <c r="G44" s="904">
        <v>436</v>
      </c>
      <c r="H44" s="904">
        <f t="shared" si="9"/>
        <v>1318</v>
      </c>
      <c r="I44" s="905">
        <f t="shared" si="10"/>
        <v>0.18133535660091038</v>
      </c>
      <c r="J44" s="903">
        <v>4817</v>
      </c>
      <c r="K44" s="904">
        <v>3480</v>
      </c>
      <c r="L44" s="904">
        <f t="shared" si="11"/>
        <v>8297</v>
      </c>
      <c r="M44" s="905">
        <f t="shared" si="1"/>
        <v>0.0009390656517468749</v>
      </c>
      <c r="N44" s="904">
        <v>4213</v>
      </c>
      <c r="O44" s="904">
        <v>3697</v>
      </c>
      <c r="P44" s="904">
        <f t="shared" si="12"/>
        <v>7910</v>
      </c>
      <c r="Q44" s="905">
        <f t="shared" si="13"/>
        <v>0.04892541087231361</v>
      </c>
    </row>
    <row r="45" spans="1:17" s="901" customFormat="1" ht="18" customHeight="1">
      <c r="A45" s="902" t="s">
        <v>290</v>
      </c>
      <c r="B45" s="903">
        <v>537</v>
      </c>
      <c r="C45" s="904">
        <v>583</v>
      </c>
      <c r="D45" s="904">
        <f t="shared" si="8"/>
        <v>1120</v>
      </c>
      <c r="E45" s="905">
        <f t="shared" si="0"/>
        <v>0.0007071090980949723</v>
      </c>
      <c r="F45" s="903">
        <v>719</v>
      </c>
      <c r="G45" s="904">
        <v>691</v>
      </c>
      <c r="H45" s="904">
        <f t="shared" si="9"/>
        <v>1410</v>
      </c>
      <c r="I45" s="905">
        <f t="shared" si="10"/>
        <v>-0.2056737588652482</v>
      </c>
      <c r="J45" s="903">
        <v>3782</v>
      </c>
      <c r="K45" s="904">
        <v>3209</v>
      </c>
      <c r="L45" s="904">
        <f t="shared" si="11"/>
        <v>6991</v>
      </c>
      <c r="M45" s="905">
        <f t="shared" si="1"/>
        <v>0.0007912508100955046</v>
      </c>
      <c r="N45" s="904">
        <v>3545</v>
      </c>
      <c r="O45" s="904">
        <v>2968</v>
      </c>
      <c r="P45" s="904">
        <f t="shared" si="12"/>
        <v>6513</v>
      </c>
      <c r="Q45" s="905">
        <f t="shared" si="13"/>
        <v>0.07339167818209735</v>
      </c>
    </row>
    <row r="46" spans="1:17" s="901" customFormat="1" ht="18" customHeight="1">
      <c r="A46" s="902" t="s">
        <v>291</v>
      </c>
      <c r="B46" s="903">
        <v>483</v>
      </c>
      <c r="C46" s="904">
        <v>440</v>
      </c>
      <c r="D46" s="904">
        <f t="shared" si="8"/>
        <v>923</v>
      </c>
      <c r="E46" s="905">
        <f t="shared" si="0"/>
        <v>0.0005827336585193388</v>
      </c>
      <c r="F46" s="903">
        <v>783</v>
      </c>
      <c r="G46" s="904">
        <v>714</v>
      </c>
      <c r="H46" s="904">
        <f t="shared" si="9"/>
        <v>1497</v>
      </c>
      <c r="I46" s="905">
        <f t="shared" si="10"/>
        <v>-0.3834335337341349</v>
      </c>
      <c r="J46" s="903">
        <v>2713</v>
      </c>
      <c r="K46" s="904">
        <v>2533</v>
      </c>
      <c r="L46" s="904">
        <f t="shared" si="11"/>
        <v>5246</v>
      </c>
      <c r="M46" s="905">
        <f t="shared" si="1"/>
        <v>0.0005937493562810782</v>
      </c>
      <c r="N46" s="904">
        <v>4208</v>
      </c>
      <c r="O46" s="904">
        <v>3807</v>
      </c>
      <c r="P46" s="904">
        <f t="shared" si="12"/>
        <v>8015</v>
      </c>
      <c r="Q46" s="905">
        <f t="shared" si="13"/>
        <v>-0.3454772301933874</v>
      </c>
    </row>
    <row r="47" spans="1:17" s="901" customFormat="1" ht="18" customHeight="1">
      <c r="A47" s="902" t="s">
        <v>292</v>
      </c>
      <c r="B47" s="903">
        <v>437</v>
      </c>
      <c r="C47" s="904">
        <v>428</v>
      </c>
      <c r="D47" s="904">
        <f t="shared" si="8"/>
        <v>865</v>
      </c>
      <c r="E47" s="905">
        <f t="shared" si="0"/>
        <v>0.0005461155087965635</v>
      </c>
      <c r="F47" s="903">
        <v>441</v>
      </c>
      <c r="G47" s="904">
        <v>430</v>
      </c>
      <c r="H47" s="904">
        <f t="shared" si="9"/>
        <v>871</v>
      </c>
      <c r="I47" s="905">
        <f t="shared" si="10"/>
        <v>-0.006888633754305373</v>
      </c>
      <c r="J47" s="903">
        <v>2580</v>
      </c>
      <c r="K47" s="904">
        <v>2513</v>
      </c>
      <c r="L47" s="904">
        <f t="shared" si="11"/>
        <v>5093</v>
      </c>
      <c r="M47" s="905">
        <f t="shared" si="1"/>
        <v>0.0005764326099007875</v>
      </c>
      <c r="N47" s="904">
        <v>2625</v>
      </c>
      <c r="O47" s="904">
        <v>2560</v>
      </c>
      <c r="P47" s="904">
        <f t="shared" si="12"/>
        <v>5185</v>
      </c>
      <c r="Q47" s="905">
        <f t="shared" si="13"/>
        <v>-0.017743490838958542</v>
      </c>
    </row>
    <row r="48" spans="1:17" s="901" customFormat="1" ht="18" customHeight="1" thickBot="1">
      <c r="A48" s="906" t="s">
        <v>220</v>
      </c>
      <c r="B48" s="907">
        <v>4051</v>
      </c>
      <c r="C48" s="908">
        <v>2987</v>
      </c>
      <c r="D48" s="908">
        <f>C48+B48</f>
        <v>7038</v>
      </c>
      <c r="E48" s="909">
        <f t="shared" si="0"/>
        <v>0.004443423064636085</v>
      </c>
      <c r="F48" s="907">
        <v>3206</v>
      </c>
      <c r="G48" s="908">
        <v>2386</v>
      </c>
      <c r="H48" s="908">
        <f>G48+F48</f>
        <v>5592</v>
      </c>
      <c r="I48" s="909">
        <f>(D48/H48-1)</f>
        <v>0.2585836909871244</v>
      </c>
      <c r="J48" s="907">
        <v>23028</v>
      </c>
      <c r="K48" s="908">
        <v>16961</v>
      </c>
      <c r="L48" s="908">
        <f>K48+J48</f>
        <v>39989</v>
      </c>
      <c r="M48" s="909">
        <f t="shared" si="1"/>
        <v>0.004526008960793754</v>
      </c>
      <c r="N48" s="907">
        <v>22132</v>
      </c>
      <c r="O48" s="908">
        <v>17636</v>
      </c>
      <c r="P48" s="908">
        <f>O48+N48</f>
        <v>39768</v>
      </c>
      <c r="Q48" s="909">
        <f>(L48/P48-1)</f>
        <v>0.00555723194528257</v>
      </c>
    </row>
    <row r="49" ht="14.25">
      <c r="A49" s="218" t="s">
        <v>293</v>
      </c>
    </row>
    <row r="50" spans="1:5" ht="13.5">
      <c r="A50" s="910" t="s">
        <v>294</v>
      </c>
      <c r="B50" s="911"/>
      <c r="C50" s="911"/>
      <c r="D50" s="911"/>
      <c r="E50" s="911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9:Q65536 I49:I65536 Q3:Q6 I3:I6">
    <cfRule type="cellIs" priority="1" dxfId="0" operator="lessThan" stopIfTrue="1">
      <formula>0</formula>
    </cfRule>
  </conditionalFormatting>
  <conditionalFormatting sqref="I7:I48 Q7:Q4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37"/>
  <sheetViews>
    <sheetView showGridLines="0" zoomScale="88" zoomScaleNormal="88" zoomScalePageLayoutView="0" workbookViewId="0" topLeftCell="B1">
      <selection activeCell="P1" sqref="P1:Q1"/>
    </sheetView>
  </sheetViews>
  <sheetFormatPr defaultColWidth="9.140625" defaultRowHeight="12.75"/>
  <cols>
    <col min="1" max="1" width="30.28125" style="915" customWidth="1"/>
    <col min="2" max="2" width="7.00390625" style="915" customWidth="1"/>
    <col min="3" max="3" width="9.28125" style="915" customWidth="1"/>
    <col min="4" max="4" width="8.57421875" style="915" customWidth="1"/>
    <col min="5" max="5" width="10.57421875" style="915" customWidth="1"/>
    <col min="6" max="6" width="8.00390625" style="915" customWidth="1"/>
    <col min="7" max="7" width="8.8515625" style="915" customWidth="1"/>
    <col min="8" max="8" width="8.57421875" style="915" customWidth="1"/>
    <col min="9" max="9" width="9.8515625" style="915" customWidth="1"/>
    <col min="10" max="10" width="8.28125" style="915" customWidth="1"/>
    <col min="11" max="11" width="9.00390625" style="915" customWidth="1"/>
    <col min="12" max="12" width="8.57421875" style="915" customWidth="1"/>
    <col min="13" max="13" width="10.00390625" style="915" customWidth="1"/>
    <col min="14" max="14" width="8.7109375" style="915" customWidth="1"/>
    <col min="15" max="15" width="9.140625" style="915" customWidth="1"/>
    <col min="16" max="16" width="9.28125" style="915" customWidth="1"/>
    <col min="17" max="17" width="9.7109375" style="915" customWidth="1"/>
    <col min="18" max="16384" width="9.140625" style="915" customWidth="1"/>
  </cols>
  <sheetData>
    <row r="1" spans="16:17" ht="15.75">
      <c r="P1" s="1031" t="s">
        <v>345</v>
      </c>
      <c r="Q1" s="1031"/>
    </row>
    <row r="2" ht="3.75" customHeight="1" thickBot="1"/>
    <row r="3" spans="1:17" ht="24" customHeight="1" thickBot="1">
      <c r="A3" s="912" t="s">
        <v>295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4"/>
    </row>
    <row r="4" spans="1:17" ht="15.75" customHeight="1" thickBot="1">
      <c r="A4" s="916" t="s">
        <v>252</v>
      </c>
      <c r="B4" s="917" t="s">
        <v>38</v>
      </c>
      <c r="C4" s="918"/>
      <c r="D4" s="918"/>
      <c r="E4" s="918"/>
      <c r="F4" s="918"/>
      <c r="G4" s="918"/>
      <c r="H4" s="918"/>
      <c r="I4" s="919"/>
      <c r="J4" s="917" t="s">
        <v>39</v>
      </c>
      <c r="K4" s="918"/>
      <c r="L4" s="918"/>
      <c r="M4" s="918"/>
      <c r="N4" s="918"/>
      <c r="O4" s="918"/>
      <c r="P4" s="918"/>
      <c r="Q4" s="919"/>
    </row>
    <row r="5" spans="1:17" s="927" customFormat="1" ht="26.25" customHeight="1">
      <c r="A5" s="920"/>
      <c r="B5" s="921" t="s">
        <v>40</v>
      </c>
      <c r="C5" s="922"/>
      <c r="D5" s="922"/>
      <c r="E5" s="923" t="s">
        <v>41</v>
      </c>
      <c r="F5" s="921" t="s">
        <v>42</v>
      </c>
      <c r="G5" s="922"/>
      <c r="H5" s="922"/>
      <c r="I5" s="924" t="s">
        <v>43</v>
      </c>
      <c r="J5" s="925" t="s">
        <v>208</v>
      </c>
      <c r="K5" s="926"/>
      <c r="L5" s="926"/>
      <c r="M5" s="923" t="s">
        <v>41</v>
      </c>
      <c r="N5" s="925" t="s">
        <v>209</v>
      </c>
      <c r="O5" s="926"/>
      <c r="P5" s="926"/>
      <c r="Q5" s="923" t="s">
        <v>43</v>
      </c>
    </row>
    <row r="6" spans="1:17" s="933" customFormat="1" ht="14.25" thickBot="1">
      <c r="A6" s="928"/>
      <c r="B6" s="929" t="s">
        <v>13</v>
      </c>
      <c r="C6" s="930" t="s">
        <v>14</v>
      </c>
      <c r="D6" s="930" t="s">
        <v>12</v>
      </c>
      <c r="E6" s="931"/>
      <c r="F6" s="929" t="s">
        <v>13</v>
      </c>
      <c r="G6" s="930" t="s">
        <v>14</v>
      </c>
      <c r="H6" s="930" t="s">
        <v>12</v>
      </c>
      <c r="I6" s="932"/>
      <c r="J6" s="929" t="s">
        <v>13</v>
      </c>
      <c r="K6" s="930" t="s">
        <v>14</v>
      </c>
      <c r="L6" s="930" t="s">
        <v>12</v>
      </c>
      <c r="M6" s="931"/>
      <c r="N6" s="929" t="s">
        <v>13</v>
      </c>
      <c r="O6" s="930" t="s">
        <v>14</v>
      </c>
      <c r="P6" s="930" t="s">
        <v>12</v>
      </c>
      <c r="Q6" s="931"/>
    </row>
    <row r="7" spans="1:17" s="939" customFormat="1" ht="18" customHeight="1" thickBot="1">
      <c r="A7" s="934" t="s">
        <v>3</v>
      </c>
      <c r="B7" s="935">
        <f>SUM(B8:B35)</f>
        <v>8326.752</v>
      </c>
      <c r="C7" s="936">
        <f>SUM(C8:C35)</f>
        <v>8326.752000000002</v>
      </c>
      <c r="D7" s="937">
        <f aca="true" t="shared" si="0" ref="D7:D35">C7+B7</f>
        <v>16653.504</v>
      </c>
      <c r="E7" s="938">
        <f aca="true" t="shared" si="1" ref="E7:E35">D7/$D$7</f>
        <v>1</v>
      </c>
      <c r="F7" s="935">
        <f>SUM(F8:F35)</f>
        <v>11046.852</v>
      </c>
      <c r="G7" s="936">
        <f>SUM(G8:G35)</f>
        <v>11046.851999999997</v>
      </c>
      <c r="H7" s="937">
        <f aca="true" t="shared" si="2" ref="H7:H35">G7+F7</f>
        <v>22093.703999999998</v>
      </c>
      <c r="I7" s="938">
        <f aca="true" t="shared" si="3" ref="I7:I32">(D7/H7-1)</f>
        <v>-0.2462330444908648</v>
      </c>
      <c r="J7" s="935">
        <f>SUM(J8:J35)</f>
        <v>48698.06500000003</v>
      </c>
      <c r="K7" s="936">
        <f>SUM(K8:K35)</f>
        <v>48698.06500000002</v>
      </c>
      <c r="L7" s="937">
        <f aca="true" t="shared" si="4" ref="L7:L35">K7+J7</f>
        <v>97396.13000000005</v>
      </c>
      <c r="M7" s="938">
        <f aca="true" t="shared" si="5" ref="M7:M35">L7/$L$7</f>
        <v>1</v>
      </c>
      <c r="N7" s="935">
        <f>SUM(N8:N35)</f>
        <v>62605.12399999998</v>
      </c>
      <c r="O7" s="936">
        <f>SUM(O8:O35)</f>
        <v>62605.12400000001</v>
      </c>
      <c r="P7" s="937">
        <f aca="true" t="shared" si="6" ref="P7:P35">O7+N7</f>
        <v>125210.24799999999</v>
      </c>
      <c r="Q7" s="938">
        <f aca="true" t="shared" si="7" ref="Q7:Q35">(L7/P7-1)</f>
        <v>-0.22213930923609337</v>
      </c>
    </row>
    <row r="8" spans="1:17" s="944" customFormat="1" ht="18" customHeight="1" thickTop="1">
      <c r="A8" s="940" t="s">
        <v>253</v>
      </c>
      <c r="B8" s="941">
        <v>2920.758</v>
      </c>
      <c r="C8" s="942">
        <v>3191.136</v>
      </c>
      <c r="D8" s="942">
        <f t="shared" si="0"/>
        <v>6111.894</v>
      </c>
      <c r="E8" s="943">
        <f t="shared" si="1"/>
        <v>0.3670034846720546</v>
      </c>
      <c r="F8" s="941">
        <v>4244.85</v>
      </c>
      <c r="G8" s="942">
        <v>4331.7029999999995</v>
      </c>
      <c r="H8" s="942">
        <f t="shared" si="2"/>
        <v>8576.553</v>
      </c>
      <c r="I8" s="943">
        <f t="shared" si="3"/>
        <v>-0.2873717448023698</v>
      </c>
      <c r="J8" s="941">
        <v>17250.305000000033</v>
      </c>
      <c r="K8" s="942">
        <v>17741.927000000014</v>
      </c>
      <c r="L8" s="942">
        <f t="shared" si="4"/>
        <v>34992.23200000005</v>
      </c>
      <c r="M8" s="943">
        <f t="shared" si="5"/>
        <v>0.3592774374094744</v>
      </c>
      <c r="N8" s="941">
        <v>24802.59</v>
      </c>
      <c r="O8" s="942">
        <v>23926.99</v>
      </c>
      <c r="P8" s="942">
        <f t="shared" si="6"/>
        <v>48729.58</v>
      </c>
      <c r="Q8" s="943">
        <f t="shared" si="7"/>
        <v>-0.2819098379259569</v>
      </c>
    </row>
    <row r="9" spans="1:17" s="944" customFormat="1" ht="18" customHeight="1">
      <c r="A9" s="940" t="s">
        <v>254</v>
      </c>
      <c r="B9" s="941">
        <v>804.2890000000001</v>
      </c>
      <c r="C9" s="942">
        <v>670.844</v>
      </c>
      <c r="D9" s="942">
        <f t="shared" si="0"/>
        <v>1475.1330000000003</v>
      </c>
      <c r="E9" s="943">
        <f t="shared" si="1"/>
        <v>0.08857793531019059</v>
      </c>
      <c r="F9" s="941">
        <v>1104.367</v>
      </c>
      <c r="G9" s="942">
        <v>1042.1509999999998</v>
      </c>
      <c r="H9" s="942">
        <f t="shared" si="2"/>
        <v>2146.518</v>
      </c>
      <c r="I9" s="943">
        <f t="shared" si="3"/>
        <v>-0.3127786489561233</v>
      </c>
      <c r="J9" s="941">
        <v>4221.156</v>
      </c>
      <c r="K9" s="942">
        <v>3977.1809999999996</v>
      </c>
      <c r="L9" s="942">
        <f t="shared" si="4"/>
        <v>8198.337</v>
      </c>
      <c r="M9" s="943">
        <f t="shared" si="5"/>
        <v>0.08417518231987242</v>
      </c>
      <c r="N9" s="941">
        <v>4976.906</v>
      </c>
      <c r="O9" s="942">
        <v>4057.3779999999983</v>
      </c>
      <c r="P9" s="942">
        <f t="shared" si="6"/>
        <v>9034.283999999998</v>
      </c>
      <c r="Q9" s="943">
        <f t="shared" si="7"/>
        <v>-0.09253052040427312</v>
      </c>
    </row>
    <row r="10" spans="1:17" s="944" customFormat="1" ht="18" customHeight="1">
      <c r="A10" s="940" t="s">
        <v>255</v>
      </c>
      <c r="B10" s="941">
        <v>669.458</v>
      </c>
      <c r="C10" s="942">
        <v>674.7040000000001</v>
      </c>
      <c r="D10" s="942">
        <f t="shared" si="0"/>
        <v>1344.162</v>
      </c>
      <c r="E10" s="943">
        <f t="shared" si="1"/>
        <v>0.08071346426553835</v>
      </c>
      <c r="F10" s="941">
        <v>1241.525</v>
      </c>
      <c r="G10" s="942">
        <v>1121.947</v>
      </c>
      <c r="H10" s="942">
        <f t="shared" si="2"/>
        <v>2363.4719999999998</v>
      </c>
      <c r="I10" s="943">
        <f t="shared" si="3"/>
        <v>-0.4312765287678465</v>
      </c>
      <c r="J10" s="941">
        <v>4863.903999999999</v>
      </c>
      <c r="K10" s="942">
        <v>4175.342999999998</v>
      </c>
      <c r="L10" s="942">
        <f t="shared" si="4"/>
        <v>9039.246999999996</v>
      </c>
      <c r="M10" s="943">
        <f t="shared" si="5"/>
        <v>0.09280909826704604</v>
      </c>
      <c r="N10" s="941">
        <v>6300.756000000001</v>
      </c>
      <c r="O10" s="942">
        <v>6055.640999999999</v>
      </c>
      <c r="P10" s="942">
        <f t="shared" si="6"/>
        <v>12356.397</v>
      </c>
      <c r="Q10" s="943">
        <f t="shared" si="7"/>
        <v>-0.2684560879680383</v>
      </c>
    </row>
    <row r="11" spans="1:17" s="944" customFormat="1" ht="18" customHeight="1">
      <c r="A11" s="940" t="s">
        <v>257</v>
      </c>
      <c r="B11" s="941">
        <v>548.4440000000001</v>
      </c>
      <c r="C11" s="942">
        <v>527.3720000000001</v>
      </c>
      <c r="D11" s="942">
        <f t="shared" si="0"/>
        <v>1075.8160000000003</v>
      </c>
      <c r="E11" s="943">
        <f t="shared" si="1"/>
        <v>0.06459997847900359</v>
      </c>
      <c r="F11" s="941">
        <v>677.8709999999999</v>
      </c>
      <c r="G11" s="942">
        <v>751.505</v>
      </c>
      <c r="H11" s="942">
        <f t="shared" si="2"/>
        <v>1429.3759999999997</v>
      </c>
      <c r="I11" s="943">
        <f t="shared" si="3"/>
        <v>-0.24735269096444856</v>
      </c>
      <c r="J11" s="941">
        <v>2525.0710000000013</v>
      </c>
      <c r="K11" s="942">
        <v>2353.0260000000003</v>
      </c>
      <c r="L11" s="942">
        <f t="shared" si="4"/>
        <v>4878.097000000002</v>
      </c>
      <c r="M11" s="943">
        <f t="shared" si="5"/>
        <v>0.050085121451950904</v>
      </c>
      <c r="N11" s="941">
        <v>6602.825000000003</v>
      </c>
      <c r="O11" s="942">
        <v>7578.368999999995</v>
      </c>
      <c r="P11" s="942">
        <f t="shared" si="6"/>
        <v>14181.193999999998</v>
      </c>
      <c r="Q11" s="943">
        <f t="shared" si="7"/>
        <v>-0.6560164821100394</v>
      </c>
    </row>
    <row r="12" spans="1:17" s="944" customFormat="1" ht="18" customHeight="1">
      <c r="A12" s="940" t="s">
        <v>276</v>
      </c>
      <c r="B12" s="941">
        <v>620.329</v>
      </c>
      <c r="C12" s="942">
        <v>376.394</v>
      </c>
      <c r="D12" s="942">
        <f t="shared" si="0"/>
        <v>996.723</v>
      </c>
      <c r="E12" s="943">
        <f t="shared" si="1"/>
        <v>0.05985064764748607</v>
      </c>
      <c r="F12" s="941">
        <v>636.611</v>
      </c>
      <c r="G12" s="942">
        <v>475.942</v>
      </c>
      <c r="H12" s="942">
        <f t="shared" si="2"/>
        <v>1112.5529999999999</v>
      </c>
      <c r="I12" s="943">
        <f t="shared" si="3"/>
        <v>-0.10411189399516241</v>
      </c>
      <c r="J12" s="941">
        <v>3756.588999999999</v>
      </c>
      <c r="K12" s="942">
        <v>2009.1170000000004</v>
      </c>
      <c r="L12" s="942">
        <f t="shared" si="4"/>
        <v>5765.705999999999</v>
      </c>
      <c r="M12" s="943">
        <f t="shared" si="5"/>
        <v>0.05919851230228548</v>
      </c>
      <c r="N12" s="941">
        <v>3177.71</v>
      </c>
      <c r="O12" s="942">
        <v>2327.8229999999994</v>
      </c>
      <c r="P12" s="942">
        <f t="shared" si="6"/>
        <v>5505.532999999999</v>
      </c>
      <c r="Q12" s="943">
        <f t="shared" si="7"/>
        <v>0.047256641636695296</v>
      </c>
    </row>
    <row r="13" spans="1:17" s="944" customFormat="1" ht="18" customHeight="1">
      <c r="A13" s="940" t="s">
        <v>256</v>
      </c>
      <c r="B13" s="941">
        <v>562.213</v>
      </c>
      <c r="C13" s="942">
        <v>333.688</v>
      </c>
      <c r="D13" s="942">
        <f t="shared" si="0"/>
        <v>895.901</v>
      </c>
      <c r="E13" s="943">
        <f t="shared" si="1"/>
        <v>0.053796546360453626</v>
      </c>
      <c r="F13" s="941">
        <v>531.129</v>
      </c>
      <c r="G13" s="942">
        <v>374.12199999999996</v>
      </c>
      <c r="H13" s="942">
        <f t="shared" si="2"/>
        <v>905.251</v>
      </c>
      <c r="I13" s="943">
        <f t="shared" si="3"/>
        <v>-0.010328627087956899</v>
      </c>
      <c r="J13" s="941">
        <v>1891.3889999999992</v>
      </c>
      <c r="K13" s="942">
        <v>1661.501999999999</v>
      </c>
      <c r="L13" s="942">
        <f t="shared" si="4"/>
        <v>3552.8909999999983</v>
      </c>
      <c r="M13" s="943">
        <f t="shared" si="5"/>
        <v>0.036478769741672454</v>
      </c>
      <c r="N13" s="941">
        <v>2866.877999999999</v>
      </c>
      <c r="O13" s="942">
        <v>2195.29</v>
      </c>
      <c r="P13" s="942">
        <f t="shared" si="6"/>
        <v>5062.167999999999</v>
      </c>
      <c r="Q13" s="943">
        <f t="shared" si="7"/>
        <v>-0.29814834276539237</v>
      </c>
    </row>
    <row r="14" spans="1:17" s="944" customFormat="1" ht="18" customHeight="1">
      <c r="A14" s="940" t="s">
        <v>259</v>
      </c>
      <c r="B14" s="941">
        <v>186.274</v>
      </c>
      <c r="C14" s="942">
        <v>299.42600000000004</v>
      </c>
      <c r="D14" s="942">
        <f t="shared" si="0"/>
        <v>485.70000000000005</v>
      </c>
      <c r="E14" s="943">
        <f t="shared" si="1"/>
        <v>0.02916503337675963</v>
      </c>
      <c r="F14" s="941">
        <v>82.875</v>
      </c>
      <c r="G14" s="942">
        <v>132.317</v>
      </c>
      <c r="H14" s="942">
        <f t="shared" si="2"/>
        <v>215.192</v>
      </c>
      <c r="I14" s="943">
        <f t="shared" si="3"/>
        <v>1.257054165582364</v>
      </c>
      <c r="J14" s="941">
        <v>917.4519999999999</v>
      </c>
      <c r="K14" s="942">
        <v>1843.2159999999992</v>
      </c>
      <c r="L14" s="942">
        <f t="shared" si="4"/>
        <v>2760.667999999999</v>
      </c>
      <c r="M14" s="943">
        <f t="shared" si="5"/>
        <v>0.028344740186288693</v>
      </c>
      <c r="N14" s="941">
        <v>783.376</v>
      </c>
      <c r="O14" s="942">
        <v>1578.6840000000002</v>
      </c>
      <c r="P14" s="942">
        <f t="shared" si="6"/>
        <v>2362.0600000000004</v>
      </c>
      <c r="Q14" s="943">
        <f t="shared" si="7"/>
        <v>0.1687543923524375</v>
      </c>
    </row>
    <row r="15" spans="1:17" s="944" customFormat="1" ht="18" customHeight="1">
      <c r="A15" s="940" t="s">
        <v>296</v>
      </c>
      <c r="B15" s="941">
        <v>47.545</v>
      </c>
      <c r="C15" s="942">
        <v>297.6590000000001</v>
      </c>
      <c r="D15" s="942">
        <f t="shared" si="0"/>
        <v>345.2040000000001</v>
      </c>
      <c r="E15" s="943">
        <f t="shared" si="1"/>
        <v>0.020728610627529204</v>
      </c>
      <c r="F15" s="941">
        <v>64.63799999999999</v>
      </c>
      <c r="G15" s="942">
        <v>302.854</v>
      </c>
      <c r="H15" s="942">
        <f t="shared" si="2"/>
        <v>367.49199999999996</v>
      </c>
      <c r="I15" s="943">
        <f t="shared" si="3"/>
        <v>-0.06064893929663728</v>
      </c>
      <c r="J15" s="941">
        <v>272.17100000000005</v>
      </c>
      <c r="K15" s="942">
        <v>1801.5010000000002</v>
      </c>
      <c r="L15" s="942">
        <f t="shared" si="4"/>
        <v>2073.6720000000005</v>
      </c>
      <c r="M15" s="943">
        <f t="shared" si="5"/>
        <v>0.021291112901508504</v>
      </c>
      <c r="N15" s="941">
        <v>189.62600000000003</v>
      </c>
      <c r="O15" s="942">
        <v>1171.5059999999999</v>
      </c>
      <c r="P15" s="942">
        <f t="shared" si="6"/>
        <v>1361.1319999999998</v>
      </c>
      <c r="Q15" s="943">
        <f t="shared" si="7"/>
        <v>0.5234907415298449</v>
      </c>
    </row>
    <row r="16" spans="1:17" s="944" customFormat="1" ht="18" customHeight="1">
      <c r="A16" s="940" t="s">
        <v>277</v>
      </c>
      <c r="B16" s="941">
        <v>140.645</v>
      </c>
      <c r="C16" s="942">
        <v>179.623</v>
      </c>
      <c r="D16" s="942">
        <f t="shared" si="0"/>
        <v>320.26800000000003</v>
      </c>
      <c r="E16" s="943">
        <f t="shared" si="1"/>
        <v>0.019231268086283823</v>
      </c>
      <c r="F16" s="941">
        <v>124.22300000000003</v>
      </c>
      <c r="G16" s="942">
        <v>199.974</v>
      </c>
      <c r="H16" s="942">
        <f t="shared" si="2"/>
        <v>324.197</v>
      </c>
      <c r="I16" s="943">
        <f t="shared" si="3"/>
        <v>-0.01211917445257038</v>
      </c>
      <c r="J16" s="941">
        <v>722.373</v>
      </c>
      <c r="K16" s="942">
        <v>1055.01</v>
      </c>
      <c r="L16" s="942">
        <f t="shared" si="4"/>
        <v>1777.383</v>
      </c>
      <c r="M16" s="943">
        <f t="shared" si="5"/>
        <v>0.01824901050996584</v>
      </c>
      <c r="N16" s="941">
        <v>520.929</v>
      </c>
      <c r="O16" s="942">
        <v>871.3330000000001</v>
      </c>
      <c r="P16" s="942">
        <f t="shared" si="6"/>
        <v>1392.2620000000002</v>
      </c>
      <c r="Q16" s="943">
        <f t="shared" si="7"/>
        <v>0.2766153209668869</v>
      </c>
    </row>
    <row r="17" spans="1:17" s="944" customFormat="1" ht="18" customHeight="1">
      <c r="A17" s="940" t="s">
        <v>258</v>
      </c>
      <c r="B17" s="941">
        <v>197.945</v>
      </c>
      <c r="C17" s="942">
        <v>118.69</v>
      </c>
      <c r="D17" s="942">
        <f t="shared" si="0"/>
        <v>316.635</v>
      </c>
      <c r="E17" s="943">
        <f t="shared" si="1"/>
        <v>0.01901311579833289</v>
      </c>
      <c r="F17" s="941">
        <v>215.02900000000008</v>
      </c>
      <c r="G17" s="942">
        <v>145.1</v>
      </c>
      <c r="H17" s="942">
        <f t="shared" si="2"/>
        <v>360.1290000000001</v>
      </c>
      <c r="I17" s="943">
        <f t="shared" si="3"/>
        <v>-0.12077338953541672</v>
      </c>
      <c r="J17" s="941">
        <v>1152.1059999999993</v>
      </c>
      <c r="K17" s="942">
        <v>724.1469999999996</v>
      </c>
      <c r="L17" s="942">
        <f t="shared" si="4"/>
        <v>1876.2529999999988</v>
      </c>
      <c r="M17" s="943">
        <f t="shared" si="5"/>
        <v>0.01926414324675937</v>
      </c>
      <c r="N17" s="941">
        <v>1325.9569999999994</v>
      </c>
      <c r="O17" s="942">
        <v>933.2309999999998</v>
      </c>
      <c r="P17" s="942">
        <f t="shared" si="6"/>
        <v>2259.187999999999</v>
      </c>
      <c r="Q17" s="943">
        <f t="shared" si="7"/>
        <v>-0.16950116590562647</v>
      </c>
    </row>
    <row r="18" spans="1:17" s="944" customFormat="1" ht="18" customHeight="1">
      <c r="A18" s="940" t="s">
        <v>292</v>
      </c>
      <c r="B18" s="941">
        <v>225.39</v>
      </c>
      <c r="C18" s="942">
        <v>70.386</v>
      </c>
      <c r="D18" s="942">
        <f t="shared" si="0"/>
        <v>295.77599999999995</v>
      </c>
      <c r="E18" s="943">
        <f t="shared" si="1"/>
        <v>0.0177605866008739</v>
      </c>
      <c r="F18" s="941">
        <v>225.602</v>
      </c>
      <c r="G18" s="942">
        <v>93.201</v>
      </c>
      <c r="H18" s="942">
        <f t="shared" si="2"/>
        <v>318.803</v>
      </c>
      <c r="I18" s="943">
        <f t="shared" si="3"/>
        <v>-0.07222955869298608</v>
      </c>
      <c r="J18" s="941">
        <v>1567.698</v>
      </c>
      <c r="K18" s="942">
        <v>528.1160000000001</v>
      </c>
      <c r="L18" s="942">
        <f t="shared" si="4"/>
        <v>2095.8140000000003</v>
      </c>
      <c r="M18" s="943">
        <f t="shared" si="5"/>
        <v>0.021518452529890042</v>
      </c>
      <c r="N18" s="941">
        <v>558.3810000000001</v>
      </c>
      <c r="O18" s="942">
        <v>353.175</v>
      </c>
      <c r="P18" s="942">
        <f t="shared" si="6"/>
        <v>911.556</v>
      </c>
      <c r="Q18" s="943">
        <f t="shared" si="7"/>
        <v>1.2991609950458338</v>
      </c>
    </row>
    <row r="19" spans="1:17" s="944" customFormat="1" ht="18" customHeight="1">
      <c r="A19" s="940" t="s">
        <v>271</v>
      </c>
      <c r="B19" s="941">
        <v>152.94199999999998</v>
      </c>
      <c r="C19" s="942">
        <v>127.06199999999998</v>
      </c>
      <c r="D19" s="942">
        <f t="shared" si="0"/>
        <v>280.00399999999996</v>
      </c>
      <c r="E19" s="943">
        <f t="shared" si="1"/>
        <v>0.016813518644484667</v>
      </c>
      <c r="F19" s="941">
        <v>277.16799999999995</v>
      </c>
      <c r="G19" s="942">
        <v>274.3</v>
      </c>
      <c r="H19" s="942">
        <f t="shared" si="2"/>
        <v>551.468</v>
      </c>
      <c r="I19" s="943">
        <f t="shared" si="3"/>
        <v>-0.49225703032632906</v>
      </c>
      <c r="J19" s="941">
        <v>1118.7879999999996</v>
      </c>
      <c r="K19" s="942">
        <v>1074.4079999999997</v>
      </c>
      <c r="L19" s="942">
        <f t="shared" si="4"/>
        <v>2193.195999999999</v>
      </c>
      <c r="M19" s="943">
        <f t="shared" si="5"/>
        <v>0.022518307452257066</v>
      </c>
      <c r="N19" s="941">
        <v>1468.0560000000003</v>
      </c>
      <c r="O19" s="942">
        <v>1297.0069999999998</v>
      </c>
      <c r="P19" s="942">
        <f t="shared" si="6"/>
        <v>2765.063</v>
      </c>
      <c r="Q19" s="943">
        <f t="shared" si="7"/>
        <v>-0.20681879581043938</v>
      </c>
    </row>
    <row r="20" spans="1:17" s="944" customFormat="1" ht="18" customHeight="1">
      <c r="A20" s="940" t="s">
        <v>278</v>
      </c>
      <c r="B20" s="941">
        <v>172.322</v>
      </c>
      <c r="C20" s="942">
        <v>104.346</v>
      </c>
      <c r="D20" s="942">
        <f t="shared" si="0"/>
        <v>276.668</v>
      </c>
      <c r="E20" s="943">
        <f t="shared" si="1"/>
        <v>0.016613200441180427</v>
      </c>
      <c r="F20" s="941">
        <v>238.051</v>
      </c>
      <c r="G20" s="942">
        <v>137.587</v>
      </c>
      <c r="H20" s="942">
        <f t="shared" si="2"/>
        <v>375.638</v>
      </c>
      <c r="I20" s="943">
        <f t="shared" si="3"/>
        <v>-0.26347174673488827</v>
      </c>
      <c r="J20" s="941">
        <v>985.8029999999995</v>
      </c>
      <c r="K20" s="942">
        <v>714.8459999999998</v>
      </c>
      <c r="L20" s="942">
        <f t="shared" si="4"/>
        <v>1700.6489999999994</v>
      </c>
      <c r="M20" s="943">
        <f t="shared" si="5"/>
        <v>0.017461155797463396</v>
      </c>
      <c r="N20" s="941">
        <v>1411.4669999999996</v>
      </c>
      <c r="O20" s="942">
        <v>823.7769999999996</v>
      </c>
      <c r="P20" s="942">
        <f t="shared" si="6"/>
        <v>2235.2439999999992</v>
      </c>
      <c r="Q20" s="943">
        <f t="shared" si="7"/>
        <v>-0.2391662834124597</v>
      </c>
    </row>
    <row r="21" spans="1:17" s="944" customFormat="1" ht="18" customHeight="1">
      <c r="A21" s="940" t="s">
        <v>297</v>
      </c>
      <c r="B21" s="941">
        <v>140.8</v>
      </c>
      <c r="C21" s="942">
        <v>71.7</v>
      </c>
      <c r="D21" s="942">
        <f t="shared" si="0"/>
        <v>212.5</v>
      </c>
      <c r="E21" s="943">
        <f t="shared" si="1"/>
        <v>0.012760077398726418</v>
      </c>
      <c r="F21" s="941">
        <v>118.025</v>
      </c>
      <c r="G21" s="942">
        <v>88.927</v>
      </c>
      <c r="H21" s="942">
        <f t="shared" si="2"/>
        <v>206.952</v>
      </c>
      <c r="I21" s="943">
        <f t="shared" si="3"/>
        <v>0.026808148749468463</v>
      </c>
      <c r="J21" s="941">
        <v>860.82</v>
      </c>
      <c r="K21" s="942">
        <v>673.2969999999998</v>
      </c>
      <c r="L21" s="942">
        <f t="shared" si="4"/>
        <v>1534.1169999999997</v>
      </c>
      <c r="M21" s="943">
        <f t="shared" si="5"/>
        <v>0.01575131373289677</v>
      </c>
      <c r="N21" s="941">
        <v>680.6690000000001</v>
      </c>
      <c r="O21" s="942">
        <v>429.02099999999996</v>
      </c>
      <c r="P21" s="942">
        <f t="shared" si="6"/>
        <v>1109.69</v>
      </c>
      <c r="Q21" s="943">
        <f t="shared" si="7"/>
        <v>0.3824734835855055</v>
      </c>
    </row>
    <row r="22" spans="1:17" s="944" customFormat="1" ht="18" customHeight="1">
      <c r="A22" s="940" t="s">
        <v>298</v>
      </c>
      <c r="B22" s="941">
        <v>73.76</v>
      </c>
      <c r="C22" s="942">
        <v>130.825</v>
      </c>
      <c r="D22" s="942">
        <f t="shared" si="0"/>
        <v>204.58499999999998</v>
      </c>
      <c r="E22" s="943">
        <f t="shared" si="1"/>
        <v>0.012284802045263265</v>
      </c>
      <c r="F22" s="941">
        <v>48.183</v>
      </c>
      <c r="G22" s="942">
        <v>54.006</v>
      </c>
      <c r="H22" s="942">
        <f t="shared" si="2"/>
        <v>102.189</v>
      </c>
      <c r="I22" s="943">
        <f t="shared" si="3"/>
        <v>1.00202565833896</v>
      </c>
      <c r="J22" s="941">
        <v>554.0230000000001</v>
      </c>
      <c r="K22" s="942">
        <v>1117.264</v>
      </c>
      <c r="L22" s="942">
        <f t="shared" si="4"/>
        <v>1671.287</v>
      </c>
      <c r="M22" s="943">
        <f t="shared" si="5"/>
        <v>0.017159685913598406</v>
      </c>
      <c r="N22" s="941">
        <v>374.849</v>
      </c>
      <c r="O22" s="942">
        <v>708.364</v>
      </c>
      <c r="P22" s="942">
        <f t="shared" si="6"/>
        <v>1083.213</v>
      </c>
      <c r="Q22" s="943">
        <f t="shared" si="7"/>
        <v>0.5428978418833601</v>
      </c>
    </row>
    <row r="23" spans="1:17" s="944" customFormat="1" ht="18" customHeight="1">
      <c r="A23" s="940" t="s">
        <v>299</v>
      </c>
      <c r="B23" s="941">
        <v>69.2</v>
      </c>
      <c r="C23" s="942">
        <v>108.6</v>
      </c>
      <c r="D23" s="942">
        <f t="shared" si="0"/>
        <v>177.8</v>
      </c>
      <c r="E23" s="943">
        <f t="shared" si="1"/>
        <v>0.01067643181879321</v>
      </c>
      <c r="F23" s="941">
        <v>112.09100000000001</v>
      </c>
      <c r="G23" s="942">
        <v>219.638</v>
      </c>
      <c r="H23" s="942">
        <f t="shared" si="2"/>
        <v>331.72900000000004</v>
      </c>
      <c r="I23" s="943">
        <f t="shared" si="3"/>
        <v>-0.46402032984755637</v>
      </c>
      <c r="J23" s="941">
        <v>479.8</v>
      </c>
      <c r="K23" s="942">
        <v>619</v>
      </c>
      <c r="L23" s="942">
        <f t="shared" si="4"/>
        <v>1098.8</v>
      </c>
      <c r="M23" s="943">
        <f t="shared" si="5"/>
        <v>0.011281762427316152</v>
      </c>
      <c r="N23" s="941">
        <v>490.3980000000001</v>
      </c>
      <c r="O23" s="942">
        <v>804.8880000000001</v>
      </c>
      <c r="P23" s="942">
        <f t="shared" si="6"/>
        <v>1295.2860000000003</v>
      </c>
      <c r="Q23" s="943">
        <f t="shared" si="7"/>
        <v>-0.15169313958461705</v>
      </c>
    </row>
    <row r="24" spans="1:17" s="944" customFormat="1" ht="18" customHeight="1">
      <c r="A24" s="940" t="s">
        <v>287</v>
      </c>
      <c r="B24" s="941">
        <v>59.028999999999996</v>
      </c>
      <c r="C24" s="942">
        <v>90.072</v>
      </c>
      <c r="D24" s="942">
        <f t="shared" si="0"/>
        <v>149.101</v>
      </c>
      <c r="E24" s="943">
        <f t="shared" si="1"/>
        <v>0.008953130824600036</v>
      </c>
      <c r="F24" s="941">
        <v>55.214000000000006</v>
      </c>
      <c r="G24" s="942">
        <v>96.005</v>
      </c>
      <c r="H24" s="942">
        <f t="shared" si="2"/>
        <v>151.219</v>
      </c>
      <c r="I24" s="943">
        <f t="shared" si="3"/>
        <v>-0.014006176472533216</v>
      </c>
      <c r="J24" s="941">
        <v>250.236</v>
      </c>
      <c r="K24" s="942">
        <v>344.17400000000004</v>
      </c>
      <c r="L24" s="942">
        <f t="shared" si="4"/>
        <v>594.4100000000001</v>
      </c>
      <c r="M24" s="943">
        <f t="shared" si="5"/>
        <v>0.006103014565363119</v>
      </c>
      <c r="N24" s="941">
        <v>317.52599999999995</v>
      </c>
      <c r="O24" s="942">
        <v>464.03299999999996</v>
      </c>
      <c r="P24" s="942">
        <f t="shared" si="6"/>
        <v>781.559</v>
      </c>
      <c r="Q24" s="943">
        <f t="shared" si="7"/>
        <v>-0.23945601035878272</v>
      </c>
    </row>
    <row r="25" spans="1:17" s="944" customFormat="1" ht="18" customHeight="1">
      <c r="A25" s="940" t="s">
        <v>267</v>
      </c>
      <c r="B25" s="941">
        <v>45.395999999999994</v>
      </c>
      <c r="C25" s="942">
        <v>102.095</v>
      </c>
      <c r="D25" s="942">
        <f t="shared" si="0"/>
        <v>147.49099999999999</v>
      </c>
      <c r="E25" s="943">
        <f t="shared" si="1"/>
        <v>0.008856454473484978</v>
      </c>
      <c r="F25" s="941">
        <v>34.056</v>
      </c>
      <c r="G25" s="942">
        <v>91.60300000000001</v>
      </c>
      <c r="H25" s="942">
        <f t="shared" si="2"/>
        <v>125.659</v>
      </c>
      <c r="I25" s="943">
        <f t="shared" si="3"/>
        <v>0.1737400424959612</v>
      </c>
      <c r="J25" s="941">
        <v>260.514</v>
      </c>
      <c r="K25" s="942">
        <v>554.4230000000003</v>
      </c>
      <c r="L25" s="942">
        <f t="shared" si="4"/>
        <v>814.9370000000004</v>
      </c>
      <c r="M25" s="943">
        <f t="shared" si="5"/>
        <v>0.008367242107052919</v>
      </c>
      <c r="N25" s="941">
        <v>214.22600000000017</v>
      </c>
      <c r="O25" s="942">
        <v>469.19299999999987</v>
      </c>
      <c r="P25" s="942">
        <f t="shared" si="6"/>
        <v>683.4190000000001</v>
      </c>
      <c r="Q25" s="943">
        <f t="shared" si="7"/>
        <v>0.19244124029329046</v>
      </c>
    </row>
    <row r="26" spans="1:17" s="944" customFormat="1" ht="18" customHeight="1">
      <c r="A26" s="940" t="s">
        <v>261</v>
      </c>
      <c r="B26" s="941">
        <v>81.334</v>
      </c>
      <c r="C26" s="942">
        <v>38.07600000000001</v>
      </c>
      <c r="D26" s="942">
        <f t="shared" si="0"/>
        <v>119.41000000000001</v>
      </c>
      <c r="E26" s="943">
        <f t="shared" si="1"/>
        <v>0.007170262786738455</v>
      </c>
      <c r="F26" s="941">
        <v>95.90899999999999</v>
      </c>
      <c r="G26" s="942">
        <v>51.18</v>
      </c>
      <c r="H26" s="942">
        <f t="shared" si="2"/>
        <v>147.089</v>
      </c>
      <c r="I26" s="943">
        <f t="shared" si="3"/>
        <v>-0.1881785857542032</v>
      </c>
      <c r="J26" s="941">
        <v>495.1629999999998</v>
      </c>
      <c r="K26" s="942">
        <v>219.93599999999998</v>
      </c>
      <c r="L26" s="942">
        <f t="shared" si="4"/>
        <v>715.0989999999997</v>
      </c>
      <c r="M26" s="943">
        <f t="shared" si="5"/>
        <v>0.007342170577003412</v>
      </c>
      <c r="N26" s="941">
        <v>567.9729999999997</v>
      </c>
      <c r="O26" s="942">
        <v>294.0839999999999</v>
      </c>
      <c r="P26" s="942">
        <f t="shared" si="6"/>
        <v>862.0569999999996</v>
      </c>
      <c r="Q26" s="943">
        <f t="shared" si="7"/>
        <v>-0.1704736461742088</v>
      </c>
    </row>
    <row r="27" spans="1:17" s="944" customFormat="1" ht="18" customHeight="1">
      <c r="A27" s="940" t="s">
        <v>264</v>
      </c>
      <c r="B27" s="941">
        <v>59.02</v>
      </c>
      <c r="C27" s="942">
        <v>55.974000000000004</v>
      </c>
      <c r="D27" s="942">
        <f t="shared" si="0"/>
        <v>114.994</v>
      </c>
      <c r="E27" s="943">
        <f t="shared" si="1"/>
        <v>0.006905093366537156</v>
      </c>
      <c r="F27" s="941">
        <v>102.756</v>
      </c>
      <c r="G27" s="942">
        <v>118.76599999999999</v>
      </c>
      <c r="H27" s="942">
        <f t="shared" si="2"/>
        <v>221.522</v>
      </c>
      <c r="I27" s="943">
        <f t="shared" si="3"/>
        <v>-0.4808912884499056</v>
      </c>
      <c r="J27" s="941">
        <v>368.295</v>
      </c>
      <c r="K27" s="942">
        <v>338.097</v>
      </c>
      <c r="L27" s="942">
        <f t="shared" si="4"/>
        <v>706.392</v>
      </c>
      <c r="M27" s="943">
        <f t="shared" si="5"/>
        <v>0.007252772774441856</v>
      </c>
      <c r="N27" s="941">
        <v>462.90900000000005</v>
      </c>
      <c r="O27" s="942">
        <v>554.495</v>
      </c>
      <c r="P27" s="942">
        <f t="shared" si="6"/>
        <v>1017.404</v>
      </c>
      <c r="Q27" s="943">
        <f t="shared" si="7"/>
        <v>-0.30569174094066853</v>
      </c>
    </row>
    <row r="28" spans="1:17" s="944" customFormat="1" ht="18" customHeight="1">
      <c r="A28" s="940" t="s">
        <v>300</v>
      </c>
      <c r="B28" s="941">
        <v>75.646</v>
      </c>
      <c r="C28" s="942">
        <v>29.233999999999998</v>
      </c>
      <c r="D28" s="942">
        <f t="shared" si="0"/>
        <v>104.88</v>
      </c>
      <c r="E28" s="943">
        <f t="shared" si="1"/>
        <v>0.006297773729780831</v>
      </c>
      <c r="F28" s="941">
        <v>64.47</v>
      </c>
      <c r="G28" s="942">
        <v>7.297000000000001</v>
      </c>
      <c r="H28" s="942">
        <f t="shared" si="2"/>
        <v>71.767</v>
      </c>
      <c r="I28" s="943">
        <f t="shared" si="3"/>
        <v>0.4613959061964412</v>
      </c>
      <c r="J28" s="941">
        <v>665.7610000000002</v>
      </c>
      <c r="K28" s="942">
        <v>116.13399999999999</v>
      </c>
      <c r="L28" s="942">
        <f t="shared" si="4"/>
        <v>781.8950000000002</v>
      </c>
      <c r="M28" s="943">
        <f t="shared" si="5"/>
        <v>0.00802798838105785</v>
      </c>
      <c r="N28" s="941">
        <v>181.251</v>
      </c>
      <c r="O28" s="942">
        <v>85.341</v>
      </c>
      <c r="P28" s="942">
        <f t="shared" si="6"/>
        <v>266.592</v>
      </c>
      <c r="Q28" s="943">
        <f t="shared" si="7"/>
        <v>1.9329274696915144</v>
      </c>
    </row>
    <row r="29" spans="1:17" s="944" customFormat="1" ht="18" customHeight="1">
      <c r="A29" s="940" t="s">
        <v>263</v>
      </c>
      <c r="B29" s="941">
        <v>33.321999999999996</v>
      </c>
      <c r="C29" s="942">
        <v>59.837</v>
      </c>
      <c r="D29" s="942">
        <f t="shared" si="0"/>
        <v>93.15899999999999</v>
      </c>
      <c r="E29" s="943">
        <f t="shared" si="1"/>
        <v>0.005593957884178608</v>
      </c>
      <c r="F29" s="941">
        <v>25.639</v>
      </c>
      <c r="G29" s="942">
        <v>63.704</v>
      </c>
      <c r="H29" s="942">
        <f t="shared" si="2"/>
        <v>89.343</v>
      </c>
      <c r="I29" s="943">
        <f t="shared" si="3"/>
        <v>0.042711796111614575</v>
      </c>
      <c r="J29" s="941">
        <v>267.304</v>
      </c>
      <c r="K29" s="942">
        <v>457.5870000000001</v>
      </c>
      <c r="L29" s="942">
        <f t="shared" si="4"/>
        <v>724.8910000000001</v>
      </c>
      <c r="M29" s="943">
        <f t="shared" si="5"/>
        <v>0.007442708452584304</v>
      </c>
      <c r="N29" s="941">
        <v>238.38099999999997</v>
      </c>
      <c r="O29" s="942">
        <v>424.44599999999986</v>
      </c>
      <c r="P29" s="942">
        <f t="shared" si="6"/>
        <v>662.8269999999998</v>
      </c>
      <c r="Q29" s="943">
        <f t="shared" si="7"/>
        <v>0.0936352924669639</v>
      </c>
    </row>
    <row r="30" spans="1:17" s="944" customFormat="1" ht="18" customHeight="1">
      <c r="A30" s="940" t="s">
        <v>262</v>
      </c>
      <c r="B30" s="941">
        <v>41.89</v>
      </c>
      <c r="C30" s="942">
        <v>45.742000000000004</v>
      </c>
      <c r="D30" s="942">
        <f t="shared" si="0"/>
        <v>87.632</v>
      </c>
      <c r="E30" s="943">
        <f t="shared" si="1"/>
        <v>0.005262075776965617</v>
      </c>
      <c r="F30" s="941">
        <v>43.576</v>
      </c>
      <c r="G30" s="942">
        <v>45.266</v>
      </c>
      <c r="H30" s="942">
        <f t="shared" si="2"/>
        <v>88.842</v>
      </c>
      <c r="I30" s="943">
        <f t="shared" si="3"/>
        <v>-0.013619684383512243</v>
      </c>
      <c r="J30" s="941">
        <v>215.38</v>
      </c>
      <c r="K30" s="942">
        <v>329.87300000000005</v>
      </c>
      <c r="L30" s="942">
        <f t="shared" si="4"/>
        <v>545.253</v>
      </c>
      <c r="M30" s="943">
        <f t="shared" si="5"/>
        <v>0.005598302519822911</v>
      </c>
      <c r="N30" s="941">
        <v>242.52800000000002</v>
      </c>
      <c r="O30" s="942">
        <v>305.169</v>
      </c>
      <c r="P30" s="942">
        <f t="shared" si="6"/>
        <v>547.697</v>
      </c>
      <c r="Q30" s="943">
        <f t="shared" si="7"/>
        <v>-0.004462321319999907</v>
      </c>
    </row>
    <row r="31" spans="1:17" s="944" customFormat="1" ht="18" customHeight="1">
      <c r="A31" s="940" t="s">
        <v>286</v>
      </c>
      <c r="B31" s="941">
        <v>51.798</v>
      </c>
      <c r="C31" s="942">
        <v>35.146</v>
      </c>
      <c r="D31" s="942">
        <f t="shared" si="0"/>
        <v>86.944</v>
      </c>
      <c r="E31" s="943">
        <f t="shared" si="1"/>
        <v>0.005220763149905269</v>
      </c>
      <c r="F31" s="941">
        <v>32.259</v>
      </c>
      <c r="G31" s="942">
        <v>16.707</v>
      </c>
      <c r="H31" s="942">
        <f t="shared" si="2"/>
        <v>48.966</v>
      </c>
      <c r="I31" s="943">
        <f t="shared" si="3"/>
        <v>0.7755993954989175</v>
      </c>
      <c r="J31" s="941">
        <v>195.63300000000004</v>
      </c>
      <c r="K31" s="942">
        <v>210.00300000000004</v>
      </c>
      <c r="L31" s="942">
        <f t="shared" si="4"/>
        <v>405.6360000000001</v>
      </c>
      <c r="M31" s="943">
        <f t="shared" si="5"/>
        <v>0.004164806137574459</v>
      </c>
      <c r="N31" s="941">
        <v>135.488</v>
      </c>
      <c r="O31" s="942">
        <v>93.103</v>
      </c>
      <c r="P31" s="942">
        <f t="shared" si="6"/>
        <v>228.591</v>
      </c>
      <c r="Q31" s="943">
        <f t="shared" si="7"/>
        <v>0.7745055579615998</v>
      </c>
    </row>
    <row r="32" spans="1:17" s="944" customFormat="1" ht="18" customHeight="1">
      <c r="A32" s="940" t="s">
        <v>301</v>
      </c>
      <c r="B32" s="941">
        <v>10.4</v>
      </c>
      <c r="C32" s="942">
        <v>66.6</v>
      </c>
      <c r="D32" s="942">
        <f t="shared" si="0"/>
        <v>77</v>
      </c>
      <c r="E32" s="943">
        <f t="shared" si="1"/>
        <v>0.004623651575067925</v>
      </c>
      <c r="F32" s="941">
        <v>3.727</v>
      </c>
      <c r="G32" s="942">
        <v>45.297</v>
      </c>
      <c r="H32" s="942">
        <f t="shared" si="2"/>
        <v>49.023999999999994</v>
      </c>
      <c r="I32" s="943">
        <f t="shared" si="3"/>
        <v>0.570659268929504</v>
      </c>
      <c r="J32" s="941">
        <v>38.72</v>
      </c>
      <c r="K32" s="942">
        <v>318.4</v>
      </c>
      <c r="L32" s="942">
        <f t="shared" si="4"/>
        <v>357.12</v>
      </c>
      <c r="M32" s="943">
        <f t="shared" si="5"/>
        <v>0.0036666754623617985</v>
      </c>
      <c r="N32" s="941">
        <v>60.725</v>
      </c>
      <c r="O32" s="942">
        <v>151.03099999999998</v>
      </c>
      <c r="P32" s="942">
        <f t="shared" si="6"/>
        <v>211.75599999999997</v>
      </c>
      <c r="Q32" s="943">
        <f t="shared" si="7"/>
        <v>0.6864693326281195</v>
      </c>
    </row>
    <row r="33" spans="1:17" s="944" customFormat="1" ht="18" customHeight="1">
      <c r="A33" s="940" t="s">
        <v>289</v>
      </c>
      <c r="B33" s="941">
        <v>22.121000000000002</v>
      </c>
      <c r="C33" s="942">
        <v>51.77199999999999</v>
      </c>
      <c r="D33" s="942">
        <f t="shared" si="0"/>
        <v>73.893</v>
      </c>
      <c r="E33" s="943">
        <f t="shared" si="1"/>
        <v>0.004437084231642782</v>
      </c>
      <c r="F33" s="941">
        <v>0.464</v>
      </c>
      <c r="G33" s="942">
        <v>2.164</v>
      </c>
      <c r="H33" s="942">
        <f t="shared" si="2"/>
        <v>2.628</v>
      </c>
      <c r="I33" s="945" t="s">
        <v>151</v>
      </c>
      <c r="J33" s="941">
        <v>55.159</v>
      </c>
      <c r="K33" s="942">
        <v>158.88400000000004</v>
      </c>
      <c r="L33" s="942">
        <f t="shared" si="4"/>
        <v>214.04300000000003</v>
      </c>
      <c r="M33" s="943">
        <f t="shared" si="5"/>
        <v>0.002197654054632355</v>
      </c>
      <c r="N33" s="941">
        <v>6.573</v>
      </c>
      <c r="O33" s="942">
        <v>44.25</v>
      </c>
      <c r="P33" s="942">
        <f t="shared" si="6"/>
        <v>50.823</v>
      </c>
      <c r="Q33" s="943">
        <f t="shared" si="7"/>
        <v>3.2115380831513294</v>
      </c>
    </row>
    <row r="34" spans="1:17" s="944" customFormat="1" ht="18" customHeight="1">
      <c r="A34" s="940" t="s">
        <v>260</v>
      </c>
      <c r="B34" s="941">
        <v>34.866</v>
      </c>
      <c r="C34" s="942">
        <v>31.494000000000003</v>
      </c>
      <c r="D34" s="942">
        <f t="shared" si="0"/>
        <v>66.36</v>
      </c>
      <c r="E34" s="943">
        <f t="shared" si="1"/>
        <v>0.003984746993785812</v>
      </c>
      <c r="F34" s="941">
        <v>144.72</v>
      </c>
      <c r="G34" s="942">
        <v>98.88300000000002</v>
      </c>
      <c r="H34" s="942">
        <f t="shared" si="2"/>
        <v>243.603</v>
      </c>
      <c r="I34" s="943">
        <f>(D34/H34-1)</f>
        <v>-0.7275895617049051</v>
      </c>
      <c r="J34" s="941">
        <v>417.978</v>
      </c>
      <c r="K34" s="942">
        <v>376.71100000000007</v>
      </c>
      <c r="L34" s="942">
        <f t="shared" si="4"/>
        <v>794.6890000000001</v>
      </c>
      <c r="M34" s="943">
        <f t="shared" si="5"/>
        <v>0.008159348836550279</v>
      </c>
      <c r="N34" s="941">
        <v>701.4739999999999</v>
      </c>
      <c r="O34" s="942">
        <v>562.2069999999999</v>
      </c>
      <c r="P34" s="942">
        <f t="shared" si="6"/>
        <v>1263.6809999999998</v>
      </c>
      <c r="Q34" s="943">
        <f t="shared" si="7"/>
        <v>-0.3711316384435628</v>
      </c>
    </row>
    <row r="35" spans="1:17" s="944" customFormat="1" ht="18" customHeight="1" thickBot="1">
      <c r="A35" s="946" t="s">
        <v>220</v>
      </c>
      <c r="B35" s="947">
        <v>279.61600000000004</v>
      </c>
      <c r="C35" s="948">
        <v>438.255</v>
      </c>
      <c r="D35" s="948">
        <f t="shared" si="0"/>
        <v>717.8710000000001</v>
      </c>
      <c r="E35" s="949">
        <f t="shared" si="1"/>
        <v>0.04310630363435827</v>
      </c>
      <c r="F35" s="947">
        <v>501.824</v>
      </c>
      <c r="G35" s="948">
        <v>664.7059999999999</v>
      </c>
      <c r="H35" s="948">
        <f t="shared" si="2"/>
        <v>1166.53</v>
      </c>
      <c r="I35" s="949">
        <f>(D35/H35-1)</f>
        <v>-0.38460991144676937</v>
      </c>
      <c r="J35" s="947">
        <v>2328.474</v>
      </c>
      <c r="K35" s="948">
        <v>3204.941999999999</v>
      </c>
      <c r="L35" s="948">
        <f t="shared" si="4"/>
        <v>5533.415999999999</v>
      </c>
      <c r="M35" s="949">
        <f t="shared" si="5"/>
        <v>0.056813509941308724</v>
      </c>
      <c r="N35" s="947">
        <v>2944.696999999999</v>
      </c>
      <c r="O35" s="948">
        <v>4045.2949999999996</v>
      </c>
      <c r="P35" s="948">
        <f t="shared" si="6"/>
        <v>6989.991999999998</v>
      </c>
      <c r="Q35" s="949">
        <f t="shared" si="7"/>
        <v>-0.20838020987720718</v>
      </c>
    </row>
    <row r="36" ht="17.25">
      <c r="A36" s="915" t="s">
        <v>303</v>
      </c>
    </row>
    <row r="37" spans="1:2" ht="13.5">
      <c r="A37" s="950" t="s">
        <v>302</v>
      </c>
      <c r="B37" s="950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36:Q65536 I36:I65536 Q3:Q6 I3:I6">
    <cfRule type="cellIs" priority="1" dxfId="0" operator="lessThan" stopIfTrue="1">
      <formula>0</formula>
    </cfRule>
  </conditionalFormatting>
  <conditionalFormatting sqref="I7:I35 Q7:Q3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19"/>
  <sheetViews>
    <sheetView showGridLines="0" zoomScale="90" zoomScaleNormal="90" zoomScalePageLayoutView="0" workbookViewId="0" topLeftCell="D1">
      <selection activeCell="P1" sqref="P1:Q1"/>
    </sheetView>
  </sheetViews>
  <sheetFormatPr defaultColWidth="9.00390625" defaultRowHeight="12.75"/>
  <cols>
    <col min="1" max="1" width="22.421875" style="954" customWidth="1"/>
    <col min="2" max="2" width="9.8515625" style="954" customWidth="1"/>
    <col min="3" max="3" width="10.140625" style="954" customWidth="1"/>
    <col min="4" max="4" width="9.421875" style="954" customWidth="1"/>
    <col min="5" max="5" width="9.7109375" style="954" customWidth="1"/>
    <col min="6" max="6" width="9.421875" style="954" customWidth="1"/>
    <col min="7" max="7" width="10.421875" style="954" customWidth="1"/>
    <col min="8" max="9" width="9.00390625" style="954" customWidth="1"/>
    <col min="10" max="10" width="11.7109375" style="954" customWidth="1"/>
    <col min="11" max="11" width="11.00390625" style="954" customWidth="1"/>
    <col min="12" max="12" width="12.140625" style="954" customWidth="1"/>
    <col min="13" max="13" width="9.7109375" style="954" customWidth="1"/>
    <col min="14" max="14" width="11.28125" style="954" customWidth="1"/>
    <col min="15" max="15" width="11.140625" style="954" customWidth="1"/>
    <col min="16" max="16" width="11.421875" style="954" customWidth="1"/>
    <col min="17" max="16384" width="9.00390625" style="954" customWidth="1"/>
  </cols>
  <sheetData>
    <row r="1" spans="16:17" ht="15.75">
      <c r="P1" s="1031" t="s">
        <v>345</v>
      </c>
      <c r="Q1" s="1031"/>
    </row>
    <row r="2" ht="14.25" thickBot="1"/>
    <row r="3" spans="1:17" ht="24" customHeight="1" thickBot="1">
      <c r="A3" s="951" t="s">
        <v>304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3"/>
    </row>
    <row r="4" spans="1:17" ht="15.75" customHeight="1" thickBot="1">
      <c r="A4" s="955" t="s">
        <v>252</v>
      </c>
      <c r="B4" s="956" t="s">
        <v>38</v>
      </c>
      <c r="C4" s="957"/>
      <c r="D4" s="957"/>
      <c r="E4" s="957"/>
      <c r="F4" s="957"/>
      <c r="G4" s="957"/>
      <c r="H4" s="957"/>
      <c r="I4" s="958"/>
      <c r="J4" s="956" t="s">
        <v>39</v>
      </c>
      <c r="K4" s="957"/>
      <c r="L4" s="957"/>
      <c r="M4" s="957"/>
      <c r="N4" s="957"/>
      <c r="O4" s="957"/>
      <c r="P4" s="957"/>
      <c r="Q4" s="958"/>
    </row>
    <row r="5" spans="1:17" s="966" customFormat="1" ht="24" customHeight="1">
      <c r="A5" s="959"/>
      <c r="B5" s="960" t="s">
        <v>40</v>
      </c>
      <c r="C5" s="961"/>
      <c r="D5" s="961"/>
      <c r="E5" s="962" t="s">
        <v>41</v>
      </c>
      <c r="F5" s="960" t="s">
        <v>42</v>
      </c>
      <c r="G5" s="961"/>
      <c r="H5" s="961"/>
      <c r="I5" s="963" t="s">
        <v>43</v>
      </c>
      <c r="J5" s="964" t="s">
        <v>208</v>
      </c>
      <c r="K5" s="965"/>
      <c r="L5" s="965"/>
      <c r="M5" s="962" t="s">
        <v>41</v>
      </c>
      <c r="N5" s="964" t="s">
        <v>209</v>
      </c>
      <c r="O5" s="965"/>
      <c r="P5" s="965"/>
      <c r="Q5" s="962" t="s">
        <v>43</v>
      </c>
    </row>
    <row r="6" spans="1:17" s="972" customFormat="1" ht="14.25" thickBot="1">
      <c r="A6" s="967"/>
      <c r="B6" s="968" t="s">
        <v>10</v>
      </c>
      <c r="C6" s="969" t="s">
        <v>11</v>
      </c>
      <c r="D6" s="969" t="s">
        <v>12</v>
      </c>
      <c r="E6" s="970"/>
      <c r="F6" s="968" t="s">
        <v>10</v>
      </c>
      <c r="G6" s="969" t="s">
        <v>11</v>
      </c>
      <c r="H6" s="969" t="s">
        <v>12</v>
      </c>
      <c r="I6" s="971"/>
      <c r="J6" s="968" t="s">
        <v>10</v>
      </c>
      <c r="K6" s="969" t="s">
        <v>11</v>
      </c>
      <c r="L6" s="969" t="s">
        <v>12</v>
      </c>
      <c r="M6" s="970"/>
      <c r="N6" s="968" t="s">
        <v>10</v>
      </c>
      <c r="O6" s="969" t="s">
        <v>11</v>
      </c>
      <c r="P6" s="969" t="s">
        <v>12</v>
      </c>
      <c r="Q6" s="970"/>
    </row>
    <row r="7" spans="1:17" s="978" customFormat="1" ht="18" customHeight="1" thickBot="1">
      <c r="A7" s="973" t="s">
        <v>3</v>
      </c>
      <c r="B7" s="974">
        <f>SUM(B8:B17)</f>
        <v>243843</v>
      </c>
      <c r="C7" s="975">
        <f>SUM(C8:C17)</f>
        <v>243415</v>
      </c>
      <c r="D7" s="976">
        <f aca="true" t="shared" si="0" ref="D7:D17">C7+B7</f>
        <v>487258</v>
      </c>
      <c r="E7" s="977">
        <f aca="true" t="shared" si="1" ref="E7:E17">D7/$D$7</f>
        <v>1</v>
      </c>
      <c r="F7" s="974">
        <f>SUM(F8:F17)</f>
        <v>244421</v>
      </c>
      <c r="G7" s="975">
        <f>SUM(G8:G17)</f>
        <v>221068</v>
      </c>
      <c r="H7" s="976">
        <f aca="true" t="shared" si="2" ref="H7:H17">G7+F7</f>
        <v>465489</v>
      </c>
      <c r="I7" s="977">
        <f aca="true" t="shared" si="3" ref="I7:I17">(D7/H7-1)</f>
        <v>0.0467658741667365</v>
      </c>
      <c r="J7" s="974">
        <f>SUM(J8:J17)</f>
        <v>1330129</v>
      </c>
      <c r="K7" s="975">
        <f>SUM(K8:K17)</f>
        <v>1253905</v>
      </c>
      <c r="L7" s="976">
        <f aca="true" t="shared" si="4" ref="L7:L17">K7+J7</f>
        <v>2584034</v>
      </c>
      <c r="M7" s="977">
        <f aca="true" t="shared" si="5" ref="M7:M17">L7/$L$7</f>
        <v>1</v>
      </c>
      <c r="N7" s="974">
        <f>SUM(N8:N17)</f>
        <v>1311455</v>
      </c>
      <c r="O7" s="975">
        <f>SUM(O8:O17)</f>
        <v>1200062</v>
      </c>
      <c r="P7" s="976">
        <f aca="true" t="shared" si="6" ref="P7:P17">O7+N7</f>
        <v>2511517</v>
      </c>
      <c r="Q7" s="977">
        <f aca="true" t="shared" si="7" ref="Q7:Q17">(L7/P7-1)</f>
        <v>0.028873784250713852</v>
      </c>
    </row>
    <row r="8" spans="1:17" s="983" customFormat="1" ht="18.75" customHeight="1" thickTop="1">
      <c r="A8" s="979" t="s">
        <v>253</v>
      </c>
      <c r="B8" s="980">
        <v>154744</v>
      </c>
      <c r="C8" s="981">
        <v>150698</v>
      </c>
      <c r="D8" s="981">
        <f t="shared" si="0"/>
        <v>305442</v>
      </c>
      <c r="E8" s="982">
        <f t="shared" si="1"/>
        <v>0.6268588714808171</v>
      </c>
      <c r="F8" s="980">
        <v>149731</v>
      </c>
      <c r="G8" s="981">
        <v>138800</v>
      </c>
      <c r="H8" s="981">
        <f t="shared" si="2"/>
        <v>288531</v>
      </c>
      <c r="I8" s="982">
        <f t="shared" si="3"/>
        <v>0.05861068654667956</v>
      </c>
      <c r="J8" s="980">
        <v>816005</v>
      </c>
      <c r="K8" s="981">
        <v>790122</v>
      </c>
      <c r="L8" s="981">
        <f t="shared" si="4"/>
        <v>1606127</v>
      </c>
      <c r="M8" s="982">
        <f t="shared" si="5"/>
        <v>0.6215579980758767</v>
      </c>
      <c r="N8" s="981">
        <v>818851</v>
      </c>
      <c r="O8" s="981">
        <v>769606</v>
      </c>
      <c r="P8" s="981">
        <f t="shared" si="6"/>
        <v>1588457</v>
      </c>
      <c r="Q8" s="982">
        <f t="shared" si="7"/>
        <v>0.011124002727174842</v>
      </c>
    </row>
    <row r="9" spans="1:17" s="983" customFormat="1" ht="18.75" customHeight="1">
      <c r="A9" s="979" t="s">
        <v>255</v>
      </c>
      <c r="B9" s="980">
        <v>34889</v>
      </c>
      <c r="C9" s="981">
        <v>34289</v>
      </c>
      <c r="D9" s="981">
        <f t="shared" si="0"/>
        <v>69178</v>
      </c>
      <c r="E9" s="982">
        <f t="shared" si="1"/>
        <v>0.1419740671266557</v>
      </c>
      <c r="F9" s="980">
        <v>31665</v>
      </c>
      <c r="G9" s="981">
        <v>25590</v>
      </c>
      <c r="H9" s="981">
        <f t="shared" si="2"/>
        <v>57255</v>
      </c>
      <c r="I9" s="982">
        <f t="shared" si="3"/>
        <v>0.20824382150030574</v>
      </c>
      <c r="J9" s="980">
        <v>176194</v>
      </c>
      <c r="K9" s="981">
        <v>160424</v>
      </c>
      <c r="L9" s="981">
        <f t="shared" si="4"/>
        <v>336618</v>
      </c>
      <c r="M9" s="982">
        <f t="shared" si="5"/>
        <v>0.13026840978098586</v>
      </c>
      <c r="N9" s="981">
        <v>148439</v>
      </c>
      <c r="O9" s="981">
        <v>128765</v>
      </c>
      <c r="P9" s="981">
        <f t="shared" si="6"/>
        <v>277204</v>
      </c>
      <c r="Q9" s="982">
        <f t="shared" si="7"/>
        <v>0.21433312650611103</v>
      </c>
    </row>
    <row r="10" spans="1:17" s="983" customFormat="1" ht="18.75" customHeight="1">
      <c r="A10" s="979" t="s">
        <v>254</v>
      </c>
      <c r="B10" s="980">
        <v>21170</v>
      </c>
      <c r="C10" s="981">
        <v>24123</v>
      </c>
      <c r="D10" s="981">
        <f t="shared" si="0"/>
        <v>45293</v>
      </c>
      <c r="E10" s="982">
        <f t="shared" si="1"/>
        <v>0.09295486169544677</v>
      </c>
      <c r="F10" s="980">
        <v>26163</v>
      </c>
      <c r="G10" s="981">
        <v>21908</v>
      </c>
      <c r="H10" s="981">
        <f t="shared" si="2"/>
        <v>48071</v>
      </c>
      <c r="I10" s="982">
        <f t="shared" si="3"/>
        <v>-0.057789519668823175</v>
      </c>
      <c r="J10" s="980">
        <v>128610</v>
      </c>
      <c r="K10" s="981">
        <v>115651</v>
      </c>
      <c r="L10" s="981">
        <f t="shared" si="4"/>
        <v>244261</v>
      </c>
      <c r="M10" s="982">
        <f t="shared" si="5"/>
        <v>0.09452700699758594</v>
      </c>
      <c r="N10" s="981">
        <v>135886</v>
      </c>
      <c r="O10" s="981">
        <v>114687</v>
      </c>
      <c r="P10" s="981">
        <f t="shared" si="6"/>
        <v>250573</v>
      </c>
      <c r="Q10" s="982">
        <f t="shared" si="7"/>
        <v>-0.025190263915106592</v>
      </c>
    </row>
    <row r="11" spans="1:17" s="983" customFormat="1" ht="18.75" customHeight="1">
      <c r="A11" s="979" t="s">
        <v>256</v>
      </c>
      <c r="B11" s="980">
        <v>12081</v>
      </c>
      <c r="C11" s="981">
        <v>12428</v>
      </c>
      <c r="D11" s="981">
        <f t="shared" si="0"/>
        <v>24509</v>
      </c>
      <c r="E11" s="982">
        <f t="shared" si="1"/>
        <v>0.050299841151915416</v>
      </c>
      <c r="F11" s="980">
        <v>12248</v>
      </c>
      <c r="G11" s="981">
        <v>12342</v>
      </c>
      <c r="H11" s="981">
        <f t="shared" si="2"/>
        <v>24590</v>
      </c>
      <c r="I11" s="982">
        <f t="shared" si="3"/>
        <v>-0.003294021960146387</v>
      </c>
      <c r="J11" s="980">
        <v>71993</v>
      </c>
      <c r="K11" s="981">
        <v>70166</v>
      </c>
      <c r="L11" s="981">
        <f t="shared" si="4"/>
        <v>142159</v>
      </c>
      <c r="M11" s="982">
        <f t="shared" si="5"/>
        <v>0.05501436900598057</v>
      </c>
      <c r="N11" s="981">
        <v>61630</v>
      </c>
      <c r="O11" s="981">
        <v>61063</v>
      </c>
      <c r="P11" s="981">
        <f t="shared" si="6"/>
        <v>122693</v>
      </c>
      <c r="Q11" s="982">
        <f t="shared" si="7"/>
        <v>0.15865615805302657</v>
      </c>
    </row>
    <row r="12" spans="1:17" s="983" customFormat="1" ht="18.75" customHeight="1">
      <c r="A12" s="979" t="s">
        <v>257</v>
      </c>
      <c r="B12" s="980">
        <v>8113</v>
      </c>
      <c r="C12" s="981">
        <v>8184</v>
      </c>
      <c r="D12" s="981">
        <f t="shared" si="0"/>
        <v>16297</v>
      </c>
      <c r="E12" s="982">
        <f t="shared" si="1"/>
        <v>0.03344634669928457</v>
      </c>
      <c r="F12" s="980">
        <v>9933</v>
      </c>
      <c r="G12" s="981">
        <v>9404</v>
      </c>
      <c r="H12" s="981">
        <f t="shared" si="2"/>
        <v>19337</v>
      </c>
      <c r="I12" s="982">
        <f t="shared" si="3"/>
        <v>-0.15721156332419717</v>
      </c>
      <c r="J12" s="980">
        <v>48023</v>
      </c>
      <c r="K12" s="981">
        <v>44194</v>
      </c>
      <c r="L12" s="981">
        <f t="shared" si="4"/>
        <v>92217</v>
      </c>
      <c r="M12" s="982">
        <f t="shared" si="5"/>
        <v>0.03568722392971609</v>
      </c>
      <c r="N12" s="981">
        <v>57514</v>
      </c>
      <c r="O12" s="981">
        <v>54028</v>
      </c>
      <c r="P12" s="981">
        <f t="shared" si="6"/>
        <v>111542</v>
      </c>
      <c r="Q12" s="982">
        <f t="shared" si="7"/>
        <v>-0.17325312438364027</v>
      </c>
    </row>
    <row r="13" spans="1:17" s="983" customFormat="1" ht="18.75" customHeight="1">
      <c r="A13" s="979" t="s">
        <v>261</v>
      </c>
      <c r="B13" s="980">
        <v>4870</v>
      </c>
      <c r="C13" s="981">
        <v>6284</v>
      </c>
      <c r="D13" s="981">
        <f t="shared" si="0"/>
        <v>11154</v>
      </c>
      <c r="E13" s="982">
        <f t="shared" si="1"/>
        <v>0.022891363507628402</v>
      </c>
      <c r="F13" s="980">
        <v>4911</v>
      </c>
      <c r="G13" s="981">
        <v>5129</v>
      </c>
      <c r="H13" s="981">
        <f t="shared" si="2"/>
        <v>10040</v>
      </c>
      <c r="I13" s="982">
        <f t="shared" si="3"/>
        <v>0.11095617529880486</v>
      </c>
      <c r="J13" s="980">
        <v>34347</v>
      </c>
      <c r="K13" s="981">
        <v>29885</v>
      </c>
      <c r="L13" s="981">
        <f t="shared" si="4"/>
        <v>64232</v>
      </c>
      <c r="M13" s="982">
        <f t="shared" si="5"/>
        <v>0.024857258070133753</v>
      </c>
      <c r="N13" s="981">
        <v>31328</v>
      </c>
      <c r="O13" s="981">
        <v>25138</v>
      </c>
      <c r="P13" s="981">
        <f t="shared" si="6"/>
        <v>56466</v>
      </c>
      <c r="Q13" s="982">
        <f t="shared" si="7"/>
        <v>0.13753409131158567</v>
      </c>
    </row>
    <row r="14" spans="1:17" s="983" customFormat="1" ht="18.75" customHeight="1">
      <c r="A14" s="979" t="s">
        <v>260</v>
      </c>
      <c r="B14" s="980">
        <v>2144</v>
      </c>
      <c r="C14" s="981">
        <v>2364</v>
      </c>
      <c r="D14" s="981">
        <f t="shared" si="0"/>
        <v>4508</v>
      </c>
      <c r="E14" s="982">
        <f t="shared" si="1"/>
        <v>0.00925177216177056</v>
      </c>
      <c r="F14" s="980">
        <v>2772</v>
      </c>
      <c r="G14" s="981">
        <v>2279</v>
      </c>
      <c r="H14" s="981">
        <f t="shared" si="2"/>
        <v>5051</v>
      </c>
      <c r="I14" s="982">
        <f t="shared" si="3"/>
        <v>-0.10750346466046323</v>
      </c>
      <c r="J14" s="980">
        <v>13312</v>
      </c>
      <c r="K14" s="981">
        <v>12097</v>
      </c>
      <c r="L14" s="981">
        <f t="shared" si="4"/>
        <v>25409</v>
      </c>
      <c r="M14" s="982">
        <f t="shared" si="5"/>
        <v>0.00983307495180017</v>
      </c>
      <c r="N14" s="981">
        <v>12591</v>
      </c>
      <c r="O14" s="981">
        <v>11621</v>
      </c>
      <c r="P14" s="981">
        <f t="shared" si="6"/>
        <v>24212</v>
      </c>
      <c r="Q14" s="982">
        <f t="shared" si="7"/>
        <v>0.04943829506030073</v>
      </c>
    </row>
    <row r="15" spans="1:17" s="983" customFormat="1" ht="18.75" customHeight="1">
      <c r="A15" s="979" t="s">
        <v>259</v>
      </c>
      <c r="B15" s="980">
        <v>1944</v>
      </c>
      <c r="C15" s="981">
        <v>1800</v>
      </c>
      <c r="D15" s="981">
        <f t="shared" si="0"/>
        <v>3744</v>
      </c>
      <c r="E15" s="982">
        <f t="shared" si="1"/>
        <v>0.007683814324238905</v>
      </c>
      <c r="F15" s="980">
        <v>2810</v>
      </c>
      <c r="G15" s="981">
        <v>2461</v>
      </c>
      <c r="H15" s="981">
        <f t="shared" si="2"/>
        <v>5271</v>
      </c>
      <c r="I15" s="982">
        <f t="shared" si="3"/>
        <v>-0.2896983494593056</v>
      </c>
      <c r="J15" s="980">
        <v>16883</v>
      </c>
      <c r="K15" s="981">
        <v>14054</v>
      </c>
      <c r="L15" s="981">
        <f t="shared" si="4"/>
        <v>30937</v>
      </c>
      <c r="M15" s="982">
        <f t="shared" si="5"/>
        <v>0.011972365688686759</v>
      </c>
      <c r="N15" s="981">
        <v>20034</v>
      </c>
      <c r="O15" s="981">
        <v>16898</v>
      </c>
      <c r="P15" s="981">
        <f t="shared" si="6"/>
        <v>36932</v>
      </c>
      <c r="Q15" s="982">
        <f t="shared" si="7"/>
        <v>-0.1623253547059461</v>
      </c>
    </row>
    <row r="16" spans="1:17" s="983" customFormat="1" ht="18.75" customHeight="1">
      <c r="A16" s="979" t="s">
        <v>268</v>
      </c>
      <c r="B16" s="980">
        <v>855</v>
      </c>
      <c r="C16" s="981">
        <v>814</v>
      </c>
      <c r="D16" s="981">
        <f t="shared" si="0"/>
        <v>1669</v>
      </c>
      <c r="E16" s="982">
        <f t="shared" si="1"/>
        <v>0.003425290092722952</v>
      </c>
      <c r="F16" s="980">
        <v>1021</v>
      </c>
      <c r="G16" s="981">
        <v>735</v>
      </c>
      <c r="H16" s="981">
        <f t="shared" si="2"/>
        <v>1756</v>
      </c>
      <c r="I16" s="982">
        <f t="shared" si="3"/>
        <v>-0.049544419134396334</v>
      </c>
      <c r="J16" s="980">
        <v>5820</v>
      </c>
      <c r="K16" s="981">
        <v>3162</v>
      </c>
      <c r="L16" s="981">
        <f t="shared" si="4"/>
        <v>8982</v>
      </c>
      <c r="M16" s="982">
        <f t="shared" si="5"/>
        <v>0.00347596045562868</v>
      </c>
      <c r="N16" s="981">
        <v>6244</v>
      </c>
      <c r="O16" s="981">
        <v>3526</v>
      </c>
      <c r="P16" s="981">
        <f t="shared" si="6"/>
        <v>9770</v>
      </c>
      <c r="Q16" s="982">
        <f t="shared" si="7"/>
        <v>-0.0806550665301945</v>
      </c>
    </row>
    <row r="17" spans="1:17" s="983" customFormat="1" ht="18.75" customHeight="1" thickBot="1">
      <c r="A17" s="984" t="s">
        <v>220</v>
      </c>
      <c r="B17" s="985">
        <v>3033</v>
      </c>
      <c r="C17" s="986">
        <v>2431</v>
      </c>
      <c r="D17" s="986">
        <f t="shared" si="0"/>
        <v>5464</v>
      </c>
      <c r="E17" s="987">
        <f t="shared" si="1"/>
        <v>0.011213771759519597</v>
      </c>
      <c r="F17" s="985">
        <v>3167</v>
      </c>
      <c r="G17" s="986">
        <v>2420</v>
      </c>
      <c r="H17" s="986">
        <f t="shared" si="2"/>
        <v>5587</v>
      </c>
      <c r="I17" s="987">
        <f t="shared" si="3"/>
        <v>-0.02201539287632004</v>
      </c>
      <c r="J17" s="985">
        <v>18942</v>
      </c>
      <c r="K17" s="986">
        <v>14150</v>
      </c>
      <c r="L17" s="986">
        <f t="shared" si="4"/>
        <v>33092</v>
      </c>
      <c r="M17" s="987">
        <f t="shared" si="5"/>
        <v>0.012806333043605463</v>
      </c>
      <c r="N17" s="985">
        <v>18938</v>
      </c>
      <c r="O17" s="986">
        <v>14730</v>
      </c>
      <c r="P17" s="986">
        <f t="shared" si="6"/>
        <v>33668</v>
      </c>
      <c r="Q17" s="987">
        <f t="shared" si="7"/>
        <v>-0.01710823333729361</v>
      </c>
    </row>
    <row r="18" ht="14.25">
      <c r="A18" s="218" t="s">
        <v>293</v>
      </c>
    </row>
    <row r="19" spans="1:5" ht="13.5">
      <c r="A19" s="988" t="s">
        <v>294</v>
      </c>
      <c r="B19" s="989"/>
      <c r="C19" s="989"/>
      <c r="D19" s="989"/>
      <c r="E19" s="989"/>
    </row>
  </sheetData>
  <sheetProtection/>
  <mergeCells count="13"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</mergeCells>
  <conditionalFormatting sqref="I18:I65536 Q18:Q65536 I3:I6 Q3:Q6">
    <cfRule type="cellIs" priority="2" dxfId="0" operator="lessThan" stopIfTrue="1">
      <formula>0</formula>
    </cfRule>
  </conditionalFormatting>
  <conditionalFormatting sqref="I7:I17 Q7:Q1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4" zoomScaleNormal="84" zoomScalePageLayoutView="0" workbookViewId="0" topLeftCell="A1">
      <selection activeCell="P1" sqref="P1:Q1"/>
    </sheetView>
  </sheetViews>
  <sheetFormatPr defaultColWidth="8.421875" defaultRowHeight="12.75"/>
  <cols>
    <col min="1" max="1" width="24.57421875" style="993" customWidth="1"/>
    <col min="2" max="2" width="8.421875" style="993" customWidth="1"/>
    <col min="3" max="3" width="10.140625" style="993" customWidth="1"/>
    <col min="4" max="4" width="8.421875" style="993" customWidth="1"/>
    <col min="5" max="5" width="9.28125" style="993" customWidth="1"/>
    <col min="6" max="6" width="8.421875" style="993" customWidth="1"/>
    <col min="7" max="7" width="10.00390625" style="993" customWidth="1"/>
    <col min="8" max="8" width="8.421875" style="993" customWidth="1"/>
    <col min="9" max="9" width="9.421875" style="993" customWidth="1"/>
    <col min="10" max="10" width="8.7109375" style="993" bestFit="1" customWidth="1"/>
    <col min="11" max="11" width="9.8515625" style="993" customWidth="1"/>
    <col min="12" max="12" width="8.7109375" style="993" bestFit="1" customWidth="1"/>
    <col min="13" max="13" width="9.140625" style="993" bestFit="1" customWidth="1"/>
    <col min="14" max="14" width="8.7109375" style="993" bestFit="1" customWidth="1"/>
    <col min="15" max="15" width="9.8515625" style="993" customWidth="1"/>
    <col min="16" max="17" width="8.7109375" style="993" bestFit="1" customWidth="1"/>
    <col min="18" max="16384" width="8.421875" style="993" customWidth="1"/>
  </cols>
  <sheetData>
    <row r="1" spans="16:17" ht="15.75">
      <c r="P1" s="1031" t="s">
        <v>345</v>
      </c>
      <c r="Q1" s="1031"/>
    </row>
    <row r="2" ht="3" customHeight="1" thickBot="1"/>
    <row r="3" spans="1:17" ht="24" customHeight="1" thickBot="1">
      <c r="A3" s="990" t="s">
        <v>305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2"/>
    </row>
    <row r="4" spans="1:17" ht="15.75" customHeight="1" thickBot="1">
      <c r="A4" s="994" t="s">
        <v>252</v>
      </c>
      <c r="B4" s="995" t="s">
        <v>38</v>
      </c>
      <c r="C4" s="996"/>
      <c r="D4" s="996"/>
      <c r="E4" s="996"/>
      <c r="F4" s="996"/>
      <c r="G4" s="996"/>
      <c r="H4" s="996"/>
      <c r="I4" s="997"/>
      <c r="J4" s="995" t="s">
        <v>39</v>
      </c>
      <c r="K4" s="996"/>
      <c r="L4" s="996"/>
      <c r="M4" s="996"/>
      <c r="N4" s="996"/>
      <c r="O4" s="996"/>
      <c r="P4" s="996"/>
      <c r="Q4" s="997"/>
    </row>
    <row r="5" spans="1:17" s="1005" customFormat="1" ht="26.25" customHeight="1">
      <c r="A5" s="998"/>
      <c r="B5" s="999" t="s">
        <v>40</v>
      </c>
      <c r="C5" s="1000"/>
      <c r="D5" s="1000"/>
      <c r="E5" s="1001" t="s">
        <v>41</v>
      </c>
      <c r="F5" s="999" t="s">
        <v>42</v>
      </c>
      <c r="G5" s="1000"/>
      <c r="H5" s="1000"/>
      <c r="I5" s="1002" t="s">
        <v>43</v>
      </c>
      <c r="J5" s="1003" t="s">
        <v>208</v>
      </c>
      <c r="K5" s="1004"/>
      <c r="L5" s="1004"/>
      <c r="M5" s="1001" t="s">
        <v>41</v>
      </c>
      <c r="N5" s="1003" t="s">
        <v>209</v>
      </c>
      <c r="O5" s="1004"/>
      <c r="P5" s="1004"/>
      <c r="Q5" s="1001" t="s">
        <v>43</v>
      </c>
    </row>
    <row r="6" spans="1:17" s="1011" customFormat="1" ht="17.25" thickBot="1">
      <c r="A6" s="1006"/>
      <c r="B6" s="1007" t="s">
        <v>13</v>
      </c>
      <c r="C6" s="1008" t="s">
        <v>14</v>
      </c>
      <c r="D6" s="1008" t="s">
        <v>12</v>
      </c>
      <c r="E6" s="1009"/>
      <c r="F6" s="1007" t="s">
        <v>13</v>
      </c>
      <c r="G6" s="1008" t="s">
        <v>14</v>
      </c>
      <c r="H6" s="1008" t="s">
        <v>12</v>
      </c>
      <c r="I6" s="1010"/>
      <c r="J6" s="1007" t="s">
        <v>13</v>
      </c>
      <c r="K6" s="1008" t="s">
        <v>14</v>
      </c>
      <c r="L6" s="1008" t="s">
        <v>12</v>
      </c>
      <c r="M6" s="1009"/>
      <c r="N6" s="1007" t="s">
        <v>13</v>
      </c>
      <c r="O6" s="1008" t="s">
        <v>14</v>
      </c>
      <c r="P6" s="1008" t="s">
        <v>12</v>
      </c>
      <c r="Q6" s="1009"/>
    </row>
    <row r="7" spans="1:17" s="1017" customFormat="1" ht="18.75" customHeight="1" thickBot="1">
      <c r="A7" s="1012" t="s">
        <v>3</v>
      </c>
      <c r="B7" s="1013">
        <f>SUM(B8:B12)</f>
        <v>21071.088000000007</v>
      </c>
      <c r="C7" s="1014">
        <f>SUM(C8:C12)</f>
        <v>11665.431000000002</v>
      </c>
      <c r="D7" s="1015">
        <f aca="true" t="shared" si="0" ref="D7:D12">C7+B7</f>
        <v>32736.519000000008</v>
      </c>
      <c r="E7" s="1016">
        <f aca="true" t="shared" si="1" ref="E7:E12">D7/$D$7</f>
        <v>1</v>
      </c>
      <c r="F7" s="1013">
        <f>SUM(F8:F12)</f>
        <v>24249.704</v>
      </c>
      <c r="G7" s="1014">
        <f>SUM(G8:G12)</f>
        <v>14916.060000000001</v>
      </c>
      <c r="H7" s="1015">
        <f aca="true" t="shared" si="2" ref="H7:H12">G7+F7</f>
        <v>39165.764</v>
      </c>
      <c r="I7" s="1016">
        <f aca="true" t="shared" si="3" ref="I7:I12">(D7/H7-1)</f>
        <v>-0.16415471941259707</v>
      </c>
      <c r="J7" s="1013">
        <f>SUM(J8:J12)</f>
        <v>146120.02800000005</v>
      </c>
      <c r="K7" s="1014">
        <f>SUM(K8:K12)</f>
        <v>73810.72799999999</v>
      </c>
      <c r="L7" s="1015">
        <f aca="true" t="shared" si="4" ref="L7:L12">K7+J7</f>
        <v>219930.75600000005</v>
      </c>
      <c r="M7" s="1016">
        <f aca="true" t="shared" si="5" ref="M7:M12">L7/$L$7</f>
        <v>1</v>
      </c>
      <c r="N7" s="1013">
        <f>SUM(N8:N12)</f>
        <v>170971.96900000027</v>
      </c>
      <c r="O7" s="1014">
        <f>SUM(O8:O12)</f>
        <v>97270.467</v>
      </c>
      <c r="P7" s="1015">
        <f aca="true" t="shared" si="6" ref="P7:P12">O7+N7</f>
        <v>268242.4360000003</v>
      </c>
      <c r="Q7" s="1016">
        <f aca="true" t="shared" si="7" ref="Q7:Q12">(L7/P7-1)</f>
        <v>-0.18010453797101733</v>
      </c>
    </row>
    <row r="8" spans="1:17" s="1022" customFormat="1" ht="18.75" customHeight="1" thickTop="1">
      <c r="A8" s="1018" t="s">
        <v>253</v>
      </c>
      <c r="B8" s="1019">
        <v>17367.524000000005</v>
      </c>
      <c r="C8" s="1020">
        <v>9525.687000000002</v>
      </c>
      <c r="D8" s="1020">
        <f t="shared" si="0"/>
        <v>26893.211000000007</v>
      </c>
      <c r="E8" s="1021">
        <f t="shared" si="1"/>
        <v>0.8215049071038982</v>
      </c>
      <c r="F8" s="1019">
        <v>19836.259</v>
      </c>
      <c r="G8" s="1020">
        <v>12303.556000000002</v>
      </c>
      <c r="H8" s="1020">
        <f t="shared" si="2"/>
        <v>32139.815000000002</v>
      </c>
      <c r="I8" s="1021">
        <f t="shared" si="3"/>
        <v>-0.1632431300553533</v>
      </c>
      <c r="J8" s="1019">
        <v>122221.75200000005</v>
      </c>
      <c r="K8" s="1020">
        <v>59772.966</v>
      </c>
      <c r="L8" s="1020">
        <f t="shared" si="4"/>
        <v>181994.71800000005</v>
      </c>
      <c r="M8" s="1021">
        <f t="shared" si="5"/>
        <v>0.8275091729325934</v>
      </c>
      <c r="N8" s="1020">
        <v>141412.02500000029</v>
      </c>
      <c r="O8" s="1020">
        <v>78968.975</v>
      </c>
      <c r="P8" s="1020">
        <f t="shared" si="6"/>
        <v>220381.0000000003</v>
      </c>
      <c r="Q8" s="1021">
        <f t="shared" si="7"/>
        <v>-0.17418144939899627</v>
      </c>
    </row>
    <row r="9" spans="1:17" s="1022" customFormat="1" ht="18.75" customHeight="1">
      <c r="A9" s="1018" t="s">
        <v>255</v>
      </c>
      <c r="B9" s="1019">
        <v>3474.828</v>
      </c>
      <c r="C9" s="1020">
        <v>791.948</v>
      </c>
      <c r="D9" s="1020">
        <f t="shared" si="0"/>
        <v>4266.776</v>
      </c>
      <c r="E9" s="1021">
        <f t="shared" si="1"/>
        <v>0.13033688768191876</v>
      </c>
      <c r="F9" s="1019">
        <v>4058.4490000000005</v>
      </c>
      <c r="G9" s="1020">
        <v>1180.953</v>
      </c>
      <c r="H9" s="1020">
        <f t="shared" si="2"/>
        <v>5239.402</v>
      </c>
      <c r="I9" s="1021">
        <f t="shared" si="3"/>
        <v>-0.1856368341272535</v>
      </c>
      <c r="J9" s="1019">
        <v>22365.14800000001</v>
      </c>
      <c r="K9" s="1020">
        <v>7032.593999999995</v>
      </c>
      <c r="L9" s="1020">
        <f t="shared" si="4"/>
        <v>29397.742000000002</v>
      </c>
      <c r="M9" s="1021">
        <f t="shared" si="5"/>
        <v>0.13366817144938106</v>
      </c>
      <c r="N9" s="1020">
        <v>26674.590999999982</v>
      </c>
      <c r="O9" s="1020">
        <v>9348.101000000002</v>
      </c>
      <c r="P9" s="1020">
        <f t="shared" si="6"/>
        <v>36022.69199999998</v>
      </c>
      <c r="Q9" s="1021">
        <f t="shared" si="7"/>
        <v>-0.18391046399308475</v>
      </c>
    </row>
    <row r="10" spans="1:17" s="1022" customFormat="1" ht="18.75" customHeight="1">
      <c r="A10" s="1018" t="s">
        <v>254</v>
      </c>
      <c r="B10" s="1019">
        <v>211.272</v>
      </c>
      <c r="C10" s="1020">
        <v>894.8380000000001</v>
      </c>
      <c r="D10" s="1020">
        <f t="shared" si="0"/>
        <v>1106.1100000000001</v>
      </c>
      <c r="E10" s="1021">
        <f t="shared" si="1"/>
        <v>0.03378825952753253</v>
      </c>
      <c r="F10" s="1019">
        <v>176.776</v>
      </c>
      <c r="G10" s="1020">
        <v>890.938</v>
      </c>
      <c r="H10" s="1020">
        <f t="shared" si="2"/>
        <v>1067.714</v>
      </c>
      <c r="I10" s="1021">
        <f t="shared" si="3"/>
        <v>0.03596094085120183</v>
      </c>
      <c r="J10" s="1019">
        <v>1175.1930000000004</v>
      </c>
      <c r="K10" s="1020">
        <v>4674.601000000001</v>
      </c>
      <c r="L10" s="1020">
        <f t="shared" si="4"/>
        <v>5849.794000000001</v>
      </c>
      <c r="M10" s="1021">
        <f t="shared" si="5"/>
        <v>0.026598344435282164</v>
      </c>
      <c r="N10" s="1020">
        <v>1526.269</v>
      </c>
      <c r="O10" s="1020">
        <v>6294.028</v>
      </c>
      <c r="P10" s="1020">
        <f t="shared" si="6"/>
        <v>7820.2970000000005</v>
      </c>
      <c r="Q10" s="1021">
        <f t="shared" si="7"/>
        <v>-0.25197291100325214</v>
      </c>
    </row>
    <row r="11" spans="1:17" s="1022" customFormat="1" ht="18.75" customHeight="1">
      <c r="A11" s="1018" t="s">
        <v>257</v>
      </c>
      <c r="B11" s="1019">
        <v>5.281</v>
      </c>
      <c r="C11" s="1020">
        <v>448.86800000000005</v>
      </c>
      <c r="D11" s="1020">
        <f t="shared" si="0"/>
        <v>454.14900000000006</v>
      </c>
      <c r="E11" s="1021">
        <f t="shared" si="1"/>
        <v>0.013872855571479666</v>
      </c>
      <c r="F11" s="1019">
        <v>162.52100000000002</v>
      </c>
      <c r="G11" s="1020">
        <v>513.79</v>
      </c>
      <c r="H11" s="1020">
        <f t="shared" si="2"/>
        <v>676.3109999999999</v>
      </c>
      <c r="I11" s="1021">
        <f t="shared" si="3"/>
        <v>-0.3284908865891578</v>
      </c>
      <c r="J11" s="1019">
        <v>272.4039999999999</v>
      </c>
      <c r="K11" s="1020">
        <v>2254.883</v>
      </c>
      <c r="L11" s="1020">
        <f t="shared" si="4"/>
        <v>2527.287</v>
      </c>
      <c r="M11" s="1021">
        <f t="shared" si="5"/>
        <v>0.011491285011542448</v>
      </c>
      <c r="N11" s="1020">
        <v>1259.1270000000002</v>
      </c>
      <c r="O11" s="1020">
        <v>2538.155</v>
      </c>
      <c r="P11" s="1020">
        <f t="shared" si="6"/>
        <v>3797.282</v>
      </c>
      <c r="Q11" s="1021">
        <f t="shared" si="7"/>
        <v>-0.334448429165914</v>
      </c>
    </row>
    <row r="12" spans="1:17" s="1022" customFormat="1" ht="18.75" customHeight="1" thickBot="1">
      <c r="A12" s="1023" t="s">
        <v>220</v>
      </c>
      <c r="B12" s="1024">
        <v>12.183</v>
      </c>
      <c r="C12" s="1025">
        <v>4.09</v>
      </c>
      <c r="D12" s="1025">
        <f t="shared" si="0"/>
        <v>16.273</v>
      </c>
      <c r="E12" s="1026">
        <f t="shared" si="1"/>
        <v>0.0004970901151707669</v>
      </c>
      <c r="F12" s="1024">
        <v>15.699</v>
      </c>
      <c r="G12" s="1025">
        <v>26.823</v>
      </c>
      <c r="H12" s="1025">
        <f t="shared" si="2"/>
        <v>42.522</v>
      </c>
      <c r="I12" s="1026">
        <f t="shared" si="3"/>
        <v>-0.6173039838201402</v>
      </c>
      <c r="J12" s="1024">
        <v>85.53100000000002</v>
      </c>
      <c r="K12" s="1025">
        <v>75.684</v>
      </c>
      <c r="L12" s="1025">
        <f t="shared" si="4"/>
        <v>161.21500000000003</v>
      </c>
      <c r="M12" s="1026">
        <f t="shared" si="5"/>
        <v>0.0007330261712009029</v>
      </c>
      <c r="N12" s="1024">
        <v>99.957</v>
      </c>
      <c r="O12" s="1025">
        <v>121.208</v>
      </c>
      <c r="P12" s="1025">
        <f t="shared" si="6"/>
        <v>221.165</v>
      </c>
      <c r="Q12" s="1026">
        <f t="shared" si="7"/>
        <v>-0.2710645897859063</v>
      </c>
    </row>
    <row r="13" ht="13.5">
      <c r="A13" s="1027" t="s">
        <v>306</v>
      </c>
    </row>
    <row r="14" spans="1:3" ht="13.5">
      <c r="A14" s="1028" t="s">
        <v>307</v>
      </c>
      <c r="B14" s="1029"/>
      <c r="C14" s="1029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I1:I65536 Q2:Q65536">
    <cfRule type="cellIs" priority="2" dxfId="0" operator="lessThan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65522"/>
  <sheetViews>
    <sheetView showGridLines="0" zoomScale="82" zoomScaleNormal="82" workbookViewId="0" topLeftCell="A1">
      <selection activeCell="O2" sqref="O2:P2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8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ht="3.75" customHeight="1"/>
    <row r="2" spans="15:16" ht="18" customHeight="1">
      <c r="O2" s="1031" t="s">
        <v>345</v>
      </c>
      <c r="P2" s="1031"/>
    </row>
    <row r="3" ht="3.75" customHeight="1" thickBot="1"/>
    <row r="4" spans="1:16" ht="13.5" customHeight="1" thickTop="1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2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5.25" customHeight="1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</row>
    <row r="7" spans="1:16" ht="16.5" customHeight="1" thickTop="1">
      <c r="A7" s="12"/>
      <c r="B7" s="13"/>
      <c r="C7" s="14" t="s">
        <v>1</v>
      </c>
      <c r="D7" s="15"/>
      <c r="E7" s="15"/>
      <c r="F7" s="16"/>
      <c r="G7" s="17" t="s">
        <v>2</v>
      </c>
      <c r="H7" s="18"/>
      <c r="I7" s="18"/>
      <c r="J7" s="18"/>
      <c r="K7" s="18"/>
      <c r="L7" s="18"/>
      <c r="M7" s="18"/>
      <c r="N7" s="19"/>
      <c r="O7" s="20" t="s">
        <v>3</v>
      </c>
      <c r="P7" s="21"/>
    </row>
    <row r="8" spans="1:16" ht="3.75" customHeight="1" thickBot="1">
      <c r="A8" s="22"/>
      <c r="B8" s="23"/>
      <c r="C8" s="24"/>
      <c r="D8" s="25"/>
      <c r="E8" s="25"/>
      <c r="F8" s="26"/>
      <c r="G8" s="27"/>
      <c r="H8" s="20"/>
      <c r="I8" s="20"/>
      <c r="J8" s="20"/>
      <c r="K8" s="20"/>
      <c r="L8" s="20"/>
      <c r="M8" s="20"/>
      <c r="N8" s="21"/>
      <c r="O8" s="28"/>
      <c r="P8" s="29"/>
    </row>
    <row r="9" spans="1:16" ht="16.5" thickTop="1">
      <c r="A9" s="30" t="s">
        <v>4</v>
      </c>
      <c r="B9" s="31"/>
      <c r="C9" s="32" t="s">
        <v>5</v>
      </c>
      <c r="D9" s="33" t="s">
        <v>6</v>
      </c>
      <c r="E9" s="18" t="s">
        <v>7</v>
      </c>
      <c r="F9" s="34" t="s">
        <v>8</v>
      </c>
      <c r="G9" s="35" t="s">
        <v>5</v>
      </c>
      <c r="H9" s="36"/>
      <c r="I9" s="37"/>
      <c r="J9" s="38" t="s">
        <v>6</v>
      </c>
      <c r="K9" s="39"/>
      <c r="L9" s="40"/>
      <c r="M9" s="41" t="s">
        <v>7</v>
      </c>
      <c r="N9" s="34" t="s">
        <v>8</v>
      </c>
      <c r="O9" s="18" t="s">
        <v>5</v>
      </c>
      <c r="P9" s="42" t="s">
        <v>8</v>
      </c>
    </row>
    <row r="10" spans="1:16" ht="9" customHeight="1">
      <c r="A10" s="22"/>
      <c r="B10" s="23"/>
      <c r="C10" s="43"/>
      <c r="D10" s="44"/>
      <c r="E10" s="45"/>
      <c r="F10" s="46"/>
      <c r="G10" s="47" t="s">
        <v>9</v>
      </c>
      <c r="H10" s="48" t="s">
        <v>9</v>
      </c>
      <c r="I10" s="49" t="s">
        <v>9</v>
      </c>
      <c r="J10" s="50" t="s">
        <v>9</v>
      </c>
      <c r="K10" s="48" t="s">
        <v>9</v>
      </c>
      <c r="L10" s="50" t="s">
        <v>9</v>
      </c>
      <c r="M10" s="51"/>
      <c r="N10" s="46"/>
      <c r="O10" s="45"/>
      <c r="P10" s="52"/>
    </row>
    <row r="11" spans="1:16" ht="15.75" customHeight="1" thickBot="1">
      <c r="A11" s="53"/>
      <c r="B11" s="54"/>
      <c r="C11" s="55"/>
      <c r="D11" s="56"/>
      <c r="E11" s="57"/>
      <c r="F11" s="58"/>
      <c r="G11" s="59" t="s">
        <v>10</v>
      </c>
      <c r="H11" s="60" t="s">
        <v>11</v>
      </c>
      <c r="I11" s="61" t="s">
        <v>12</v>
      </c>
      <c r="J11" s="62" t="s">
        <v>13</v>
      </c>
      <c r="K11" s="60" t="s">
        <v>14</v>
      </c>
      <c r="L11" s="62" t="s">
        <v>12</v>
      </c>
      <c r="M11" s="63"/>
      <c r="N11" s="58"/>
      <c r="O11" s="57"/>
      <c r="P11" s="64"/>
    </row>
    <row r="12" spans="1:16" s="81" customFormat="1" ht="18" customHeight="1" thickTop="1">
      <c r="A12" s="65">
        <v>2008</v>
      </c>
      <c r="B12" s="66" t="s">
        <v>15</v>
      </c>
      <c r="C12" s="67">
        <v>757080</v>
      </c>
      <c r="D12" s="68">
        <v>9446.288000000004</v>
      </c>
      <c r="E12" s="69">
        <v>1111.41</v>
      </c>
      <c r="F12" s="70">
        <f>E12+D12</f>
        <v>10557.698000000004</v>
      </c>
      <c r="G12" s="71">
        <v>255575</v>
      </c>
      <c r="H12" s="72">
        <v>235678</v>
      </c>
      <c r="I12" s="73">
        <f aca="true" t="shared" si="0" ref="I12:I23">H12+G12</f>
        <v>491253</v>
      </c>
      <c r="J12" s="74">
        <v>27736.967999999997</v>
      </c>
      <c r="K12" s="75">
        <v>14969.558999999997</v>
      </c>
      <c r="L12" s="76">
        <f aca="true" t="shared" si="1" ref="L12:L23">K12+J12</f>
        <v>42706.526999999995</v>
      </c>
      <c r="M12" s="77">
        <v>696.267</v>
      </c>
      <c r="N12" s="78">
        <f aca="true" t="shared" si="2" ref="N12:N28">L12+M12</f>
        <v>43402.793999999994</v>
      </c>
      <c r="O12" s="79">
        <f aca="true" t="shared" si="3" ref="O12:O23">I12+C12</f>
        <v>1248333</v>
      </c>
      <c r="P12" s="80">
        <f aca="true" t="shared" si="4" ref="P12:P23">N12+F12</f>
        <v>53960.492</v>
      </c>
    </row>
    <row r="13" spans="1:16" s="98" customFormat="1" ht="18" customHeight="1">
      <c r="A13" s="82"/>
      <c r="B13" s="83" t="s">
        <v>16</v>
      </c>
      <c r="C13" s="84">
        <v>716101</v>
      </c>
      <c r="D13" s="85">
        <v>10395.962000000007</v>
      </c>
      <c r="E13" s="86">
        <v>1127.4769999999999</v>
      </c>
      <c r="F13" s="87">
        <f aca="true" t="shared" si="5" ref="F13:F30">E13+D13</f>
        <v>11523.439000000006</v>
      </c>
      <c r="G13" s="88">
        <v>199075</v>
      </c>
      <c r="H13" s="89">
        <v>178691</v>
      </c>
      <c r="I13" s="90">
        <f t="shared" si="0"/>
        <v>377766</v>
      </c>
      <c r="J13" s="91">
        <v>31851.071</v>
      </c>
      <c r="K13" s="92">
        <v>16198.118999999993</v>
      </c>
      <c r="L13" s="93">
        <f t="shared" si="1"/>
        <v>48049.189999999995</v>
      </c>
      <c r="M13" s="94">
        <v>635.2089999999997</v>
      </c>
      <c r="N13" s="95">
        <f t="shared" si="2"/>
        <v>48684.399</v>
      </c>
      <c r="O13" s="96">
        <f t="shared" si="3"/>
        <v>1093867</v>
      </c>
      <c r="P13" s="97">
        <f t="shared" si="4"/>
        <v>60207.838</v>
      </c>
    </row>
    <row r="14" spans="1:16" ht="18" customHeight="1">
      <c r="A14" s="82"/>
      <c r="B14" s="83" t="s">
        <v>17</v>
      </c>
      <c r="C14" s="84">
        <v>719361</v>
      </c>
      <c r="D14" s="85">
        <v>9604.151999999998</v>
      </c>
      <c r="E14" s="86">
        <v>1063.6180000000002</v>
      </c>
      <c r="F14" s="87">
        <f t="shared" si="5"/>
        <v>10667.769999999999</v>
      </c>
      <c r="G14" s="88">
        <v>219937</v>
      </c>
      <c r="H14" s="89">
        <v>202088</v>
      </c>
      <c r="I14" s="90">
        <f t="shared" si="0"/>
        <v>422025</v>
      </c>
      <c r="J14" s="99">
        <v>26506.808999999994</v>
      </c>
      <c r="K14" s="92">
        <v>16955.29</v>
      </c>
      <c r="L14" s="93">
        <f t="shared" si="1"/>
        <v>43462.098999999995</v>
      </c>
      <c r="M14" s="94">
        <v>874.6560000000001</v>
      </c>
      <c r="N14" s="95">
        <f t="shared" si="2"/>
        <v>44336.755</v>
      </c>
      <c r="O14" s="96">
        <f t="shared" si="3"/>
        <v>1141386</v>
      </c>
      <c r="P14" s="97">
        <f t="shared" si="4"/>
        <v>55004.524999999994</v>
      </c>
    </row>
    <row r="15" spans="1:16" ht="18" customHeight="1">
      <c r="A15" s="82"/>
      <c r="B15" s="83" t="s">
        <v>18</v>
      </c>
      <c r="C15" s="84">
        <v>695564</v>
      </c>
      <c r="D15" s="85">
        <v>11833.70700000001</v>
      </c>
      <c r="E15" s="86">
        <v>1260.01</v>
      </c>
      <c r="F15" s="87">
        <f t="shared" si="5"/>
        <v>13093.71700000001</v>
      </c>
      <c r="G15" s="88">
        <v>186793</v>
      </c>
      <c r="H15" s="89">
        <v>170094</v>
      </c>
      <c r="I15" s="90">
        <f t="shared" si="0"/>
        <v>356887</v>
      </c>
      <c r="J15" s="91">
        <v>31515.352</v>
      </c>
      <c r="K15" s="92">
        <v>17159.071999999996</v>
      </c>
      <c r="L15" s="93">
        <f t="shared" si="1"/>
        <v>48674.424</v>
      </c>
      <c r="M15" s="94">
        <v>826.115</v>
      </c>
      <c r="N15" s="95">
        <f t="shared" si="2"/>
        <v>49500.539</v>
      </c>
      <c r="O15" s="96">
        <f t="shared" si="3"/>
        <v>1052451</v>
      </c>
      <c r="P15" s="97">
        <f t="shared" si="4"/>
        <v>62594.25600000001</v>
      </c>
    </row>
    <row r="16" spans="1:16" s="100" customFormat="1" ht="18" customHeight="1">
      <c r="A16" s="82"/>
      <c r="B16" s="83" t="s">
        <v>19</v>
      </c>
      <c r="C16" s="84">
        <v>747547</v>
      </c>
      <c r="D16" s="85">
        <v>10278.163000000004</v>
      </c>
      <c r="E16" s="86">
        <v>1307.2579999999998</v>
      </c>
      <c r="F16" s="87">
        <f t="shared" si="5"/>
        <v>11585.421000000004</v>
      </c>
      <c r="G16" s="88">
        <v>205654</v>
      </c>
      <c r="H16" s="89">
        <v>192443</v>
      </c>
      <c r="I16" s="90">
        <f t="shared" si="0"/>
        <v>398097</v>
      </c>
      <c r="J16" s="91">
        <v>29112.065000000013</v>
      </c>
      <c r="K16" s="92">
        <v>17072.367000000006</v>
      </c>
      <c r="L16" s="93">
        <f t="shared" si="1"/>
        <v>46184.432000000015</v>
      </c>
      <c r="M16" s="94">
        <v>847.5180000000003</v>
      </c>
      <c r="N16" s="95">
        <f t="shared" si="2"/>
        <v>47031.95000000002</v>
      </c>
      <c r="O16" s="96">
        <f t="shared" si="3"/>
        <v>1145644</v>
      </c>
      <c r="P16" s="97">
        <f t="shared" si="4"/>
        <v>58617.37100000002</v>
      </c>
    </row>
    <row r="17" spans="1:16" s="116" customFormat="1" ht="18" customHeight="1">
      <c r="A17" s="82"/>
      <c r="B17" s="101" t="s">
        <v>20</v>
      </c>
      <c r="C17" s="102">
        <v>737778</v>
      </c>
      <c r="D17" s="103">
        <v>11046.85200000001</v>
      </c>
      <c r="E17" s="104">
        <v>1234.525</v>
      </c>
      <c r="F17" s="105">
        <f t="shared" si="5"/>
        <v>12281.37700000001</v>
      </c>
      <c r="G17" s="106">
        <v>244421</v>
      </c>
      <c r="H17" s="107">
        <v>221068</v>
      </c>
      <c r="I17" s="108">
        <f t="shared" si="0"/>
        <v>465489</v>
      </c>
      <c r="J17" s="109">
        <v>24249.703999999998</v>
      </c>
      <c r="K17" s="110">
        <v>14916.06</v>
      </c>
      <c r="L17" s="111">
        <f t="shared" si="1"/>
        <v>39165.763999999996</v>
      </c>
      <c r="M17" s="112">
        <v>684.81</v>
      </c>
      <c r="N17" s="113">
        <f t="shared" si="2"/>
        <v>39850.57399999999</v>
      </c>
      <c r="O17" s="114">
        <f t="shared" si="3"/>
        <v>1203267</v>
      </c>
      <c r="P17" s="115">
        <f t="shared" si="4"/>
        <v>52131.951</v>
      </c>
    </row>
    <row r="18" spans="1:16" s="98" customFormat="1" ht="18" customHeight="1">
      <c r="A18" s="82"/>
      <c r="B18" s="83" t="s">
        <v>21</v>
      </c>
      <c r="C18" s="84">
        <v>792705</v>
      </c>
      <c r="D18" s="85">
        <v>11227.408000000009</v>
      </c>
      <c r="E18" s="86">
        <v>1295.2739999999994</v>
      </c>
      <c r="F18" s="87">
        <f t="shared" si="5"/>
        <v>12522.682000000008</v>
      </c>
      <c r="G18" s="88">
        <v>248945</v>
      </c>
      <c r="H18" s="89">
        <v>267869</v>
      </c>
      <c r="I18" s="90">
        <f t="shared" si="0"/>
        <v>516814</v>
      </c>
      <c r="J18" s="91">
        <v>22693.72200000001</v>
      </c>
      <c r="K18" s="92">
        <v>15360.84</v>
      </c>
      <c r="L18" s="93">
        <f t="shared" si="1"/>
        <v>38054.562000000005</v>
      </c>
      <c r="M18" s="94">
        <v>848.238</v>
      </c>
      <c r="N18" s="95">
        <f t="shared" si="2"/>
        <v>38902.8</v>
      </c>
      <c r="O18" s="96">
        <f t="shared" si="3"/>
        <v>1309519</v>
      </c>
      <c r="P18" s="97">
        <f t="shared" si="4"/>
        <v>51425.48200000001</v>
      </c>
    </row>
    <row r="19" spans="1:16" ht="18" customHeight="1">
      <c r="A19" s="82"/>
      <c r="B19" s="83" t="s">
        <v>22</v>
      </c>
      <c r="C19" s="84">
        <v>776785</v>
      </c>
      <c r="D19" s="85">
        <v>10271.205000000004</v>
      </c>
      <c r="E19" s="86">
        <v>1429.3129999999999</v>
      </c>
      <c r="F19" s="87">
        <f t="shared" si="5"/>
        <v>11700.518000000004</v>
      </c>
      <c r="G19" s="88">
        <v>263037</v>
      </c>
      <c r="H19" s="89">
        <v>240350</v>
      </c>
      <c r="I19" s="90">
        <f t="shared" si="0"/>
        <v>503387</v>
      </c>
      <c r="J19" s="91">
        <v>24164.811999999998</v>
      </c>
      <c r="K19" s="92">
        <v>14788.021000000004</v>
      </c>
      <c r="L19" s="93">
        <f t="shared" si="1"/>
        <v>38952.833</v>
      </c>
      <c r="M19" s="94">
        <v>799.49</v>
      </c>
      <c r="N19" s="95">
        <f t="shared" si="2"/>
        <v>39752.323</v>
      </c>
      <c r="O19" s="96">
        <f t="shared" si="3"/>
        <v>1280172</v>
      </c>
      <c r="P19" s="97">
        <f t="shared" si="4"/>
        <v>51452.841</v>
      </c>
    </row>
    <row r="20" spans="1:16" ht="18" customHeight="1">
      <c r="A20" s="82"/>
      <c r="B20" s="83" t="s">
        <v>23</v>
      </c>
      <c r="C20" s="84">
        <v>719497</v>
      </c>
      <c r="D20" s="85">
        <v>10158.707999999999</v>
      </c>
      <c r="E20" s="86">
        <v>1411.8120000000001</v>
      </c>
      <c r="F20" s="87">
        <f t="shared" si="5"/>
        <v>11570.519999999999</v>
      </c>
      <c r="G20" s="88">
        <v>212925</v>
      </c>
      <c r="H20" s="89">
        <v>186143</v>
      </c>
      <c r="I20" s="90">
        <f t="shared" si="0"/>
        <v>399068</v>
      </c>
      <c r="J20" s="91">
        <v>23076.188</v>
      </c>
      <c r="K20" s="92">
        <v>14316.444000000001</v>
      </c>
      <c r="L20" s="93">
        <f t="shared" si="1"/>
        <v>37392.632</v>
      </c>
      <c r="M20" s="94">
        <v>672.7810000000002</v>
      </c>
      <c r="N20" s="95">
        <f t="shared" si="2"/>
        <v>38065.413</v>
      </c>
      <c r="O20" s="96">
        <f t="shared" si="3"/>
        <v>1118565</v>
      </c>
      <c r="P20" s="97">
        <f t="shared" si="4"/>
        <v>49635.933</v>
      </c>
    </row>
    <row r="21" spans="1:16" ht="18" customHeight="1">
      <c r="A21" s="82"/>
      <c r="B21" s="83" t="s">
        <v>24</v>
      </c>
      <c r="C21" s="84">
        <v>790262</v>
      </c>
      <c r="D21" s="85">
        <v>10076.233999999993</v>
      </c>
      <c r="E21" s="86">
        <v>1375.682</v>
      </c>
      <c r="F21" s="87">
        <f t="shared" si="5"/>
        <v>11451.915999999994</v>
      </c>
      <c r="G21" s="88">
        <v>217530</v>
      </c>
      <c r="H21" s="89">
        <v>218821</v>
      </c>
      <c r="I21" s="90">
        <f t="shared" si="0"/>
        <v>436351</v>
      </c>
      <c r="J21" s="91">
        <v>26159.89900000001</v>
      </c>
      <c r="K21" s="92">
        <v>16647.113000000005</v>
      </c>
      <c r="L21" s="93">
        <f t="shared" si="1"/>
        <v>42807.01200000002</v>
      </c>
      <c r="M21" s="94">
        <v>772.4329999999993</v>
      </c>
      <c r="N21" s="95">
        <f t="shared" si="2"/>
        <v>43579.445000000014</v>
      </c>
      <c r="O21" s="96">
        <f t="shared" si="3"/>
        <v>1226613</v>
      </c>
      <c r="P21" s="97">
        <f t="shared" si="4"/>
        <v>55031.361000000004</v>
      </c>
    </row>
    <row r="22" spans="1:16" ht="18" customHeight="1">
      <c r="A22" s="82"/>
      <c r="B22" s="83" t="s">
        <v>25</v>
      </c>
      <c r="C22" s="84">
        <v>736828</v>
      </c>
      <c r="D22" s="85">
        <v>9723.853999999994</v>
      </c>
      <c r="E22" s="86">
        <v>1259.2869999999998</v>
      </c>
      <c r="F22" s="87">
        <f t="shared" si="5"/>
        <v>10983.140999999994</v>
      </c>
      <c r="G22" s="88">
        <v>200905</v>
      </c>
      <c r="H22" s="89">
        <v>210826</v>
      </c>
      <c r="I22" s="90">
        <f t="shared" si="0"/>
        <v>411731</v>
      </c>
      <c r="J22" s="91">
        <v>23934.81200000001</v>
      </c>
      <c r="K22" s="92">
        <v>15866.594</v>
      </c>
      <c r="L22" s="93">
        <f t="shared" si="1"/>
        <v>39801.40600000001</v>
      </c>
      <c r="M22" s="94">
        <v>425.03</v>
      </c>
      <c r="N22" s="95">
        <f t="shared" si="2"/>
        <v>40226.43600000001</v>
      </c>
      <c r="O22" s="96">
        <f t="shared" si="3"/>
        <v>1148559</v>
      </c>
      <c r="P22" s="97">
        <f t="shared" si="4"/>
        <v>51209.577000000005</v>
      </c>
    </row>
    <row r="23" spans="1:16" ht="18" customHeight="1" thickBot="1">
      <c r="A23" s="117"/>
      <c r="B23" s="83" t="s">
        <v>26</v>
      </c>
      <c r="C23" s="84">
        <v>794657</v>
      </c>
      <c r="D23" s="85">
        <v>9226.326999999996</v>
      </c>
      <c r="E23" s="86">
        <v>1407.675</v>
      </c>
      <c r="F23" s="87">
        <f t="shared" si="5"/>
        <v>10634.001999999995</v>
      </c>
      <c r="G23" s="88">
        <v>224109</v>
      </c>
      <c r="H23" s="89">
        <v>270938</v>
      </c>
      <c r="I23" s="90">
        <f t="shared" si="0"/>
        <v>495047</v>
      </c>
      <c r="J23" s="91">
        <v>21571.310999999994</v>
      </c>
      <c r="K23" s="92">
        <v>15561.695999999994</v>
      </c>
      <c r="L23" s="93">
        <f t="shared" si="1"/>
        <v>37133.00699999999</v>
      </c>
      <c r="M23" s="94">
        <v>612.695</v>
      </c>
      <c r="N23" s="95">
        <f t="shared" si="2"/>
        <v>37745.70199999999</v>
      </c>
      <c r="O23" s="96">
        <f t="shared" si="3"/>
        <v>1289704</v>
      </c>
      <c r="P23" s="97">
        <f t="shared" si="4"/>
        <v>48379.70399999998</v>
      </c>
    </row>
    <row r="24" spans="1:16" ht="3.75" customHeight="1">
      <c r="A24" s="118"/>
      <c r="B24" s="119"/>
      <c r="C24" s="120"/>
      <c r="D24" s="121"/>
      <c r="E24" s="122"/>
      <c r="F24" s="123">
        <f t="shared" si="5"/>
        <v>0</v>
      </c>
      <c r="G24" s="124"/>
      <c r="H24" s="125"/>
      <c r="I24" s="126"/>
      <c r="J24" s="127"/>
      <c r="K24" s="125"/>
      <c r="L24" s="128"/>
      <c r="M24" s="129"/>
      <c r="N24" s="130">
        <f t="shared" si="2"/>
        <v>0</v>
      </c>
      <c r="O24" s="131"/>
      <c r="P24" s="132"/>
    </row>
    <row r="25" spans="1:16" s="81" customFormat="1" ht="18" customHeight="1">
      <c r="A25" s="133">
        <v>2009</v>
      </c>
      <c r="B25" s="66" t="s">
        <v>15</v>
      </c>
      <c r="C25" s="67">
        <v>733018</v>
      </c>
      <c r="D25" s="68">
        <v>6659.961000000001</v>
      </c>
      <c r="E25" s="69">
        <v>898.682</v>
      </c>
      <c r="F25" s="70">
        <f t="shared" si="5"/>
        <v>7558.643000000001</v>
      </c>
      <c r="G25" s="134">
        <v>268696</v>
      </c>
      <c r="H25" s="72">
        <v>240173</v>
      </c>
      <c r="I25" s="73">
        <f aca="true" t="shared" si="6" ref="I25:I30">H25+G25</f>
        <v>508869</v>
      </c>
      <c r="J25" s="74">
        <v>24869.754</v>
      </c>
      <c r="K25" s="75">
        <v>11481.022999999997</v>
      </c>
      <c r="L25" s="76">
        <f aca="true" t="shared" si="7" ref="L25:L30">K25+J25</f>
        <v>36350.777</v>
      </c>
      <c r="M25" s="135">
        <v>393.9170000000001</v>
      </c>
      <c r="N25" s="78">
        <f t="shared" si="2"/>
        <v>36744.694</v>
      </c>
      <c r="O25" s="136">
        <f aca="true" t="shared" si="8" ref="O25:O30">I25+C25</f>
        <v>1241887</v>
      </c>
      <c r="P25" s="80">
        <f aca="true" t="shared" si="9" ref="P25:P30">N25+F25</f>
        <v>44303.33700000001</v>
      </c>
    </row>
    <row r="26" spans="1:16" s="81" customFormat="1" ht="18" customHeight="1">
      <c r="A26" s="137"/>
      <c r="B26" s="66" t="s">
        <v>16</v>
      </c>
      <c r="C26" s="67">
        <v>668872</v>
      </c>
      <c r="D26" s="68">
        <v>8288.55</v>
      </c>
      <c r="E26" s="69">
        <v>1067.4029999999998</v>
      </c>
      <c r="F26" s="70">
        <f t="shared" si="5"/>
        <v>9355.953</v>
      </c>
      <c r="G26" s="134">
        <v>192435</v>
      </c>
      <c r="H26" s="72">
        <v>178630</v>
      </c>
      <c r="I26" s="73">
        <f t="shared" si="6"/>
        <v>371065</v>
      </c>
      <c r="J26" s="74">
        <v>24124.997</v>
      </c>
      <c r="K26" s="75">
        <v>12126.486000000004</v>
      </c>
      <c r="L26" s="76">
        <f t="shared" si="7"/>
        <v>36251.48300000001</v>
      </c>
      <c r="M26" s="135">
        <v>476.25</v>
      </c>
      <c r="N26" s="78">
        <f t="shared" si="2"/>
        <v>36727.73300000001</v>
      </c>
      <c r="O26" s="136">
        <f t="shared" si="8"/>
        <v>1039937</v>
      </c>
      <c r="P26" s="80">
        <f t="shared" si="9"/>
        <v>46083.68600000001</v>
      </c>
    </row>
    <row r="27" spans="1:16" s="81" customFormat="1" ht="18" customHeight="1">
      <c r="A27" s="137"/>
      <c r="B27" s="66" t="s">
        <v>17</v>
      </c>
      <c r="C27" s="67">
        <v>744157</v>
      </c>
      <c r="D27" s="68">
        <v>9133.391</v>
      </c>
      <c r="E27" s="69">
        <v>1100.859</v>
      </c>
      <c r="F27" s="70">
        <f t="shared" si="5"/>
        <v>10234.25</v>
      </c>
      <c r="G27" s="134">
        <v>213521</v>
      </c>
      <c r="H27" s="72">
        <v>191654</v>
      </c>
      <c r="I27" s="73">
        <f t="shared" si="6"/>
        <v>405175</v>
      </c>
      <c r="J27" s="74">
        <v>21728.26</v>
      </c>
      <c r="K27" s="75">
        <v>12754.587999999998</v>
      </c>
      <c r="L27" s="76">
        <f t="shared" si="7"/>
        <v>34482.848</v>
      </c>
      <c r="M27" s="135">
        <v>524.753</v>
      </c>
      <c r="N27" s="78">
        <f t="shared" si="2"/>
        <v>35007.600999999995</v>
      </c>
      <c r="O27" s="136">
        <f t="shared" si="8"/>
        <v>1149332</v>
      </c>
      <c r="P27" s="80">
        <f t="shared" si="9"/>
        <v>45241.850999999995</v>
      </c>
    </row>
    <row r="28" spans="1:16" s="81" customFormat="1" ht="18" customHeight="1">
      <c r="A28" s="137"/>
      <c r="B28" s="66" t="s">
        <v>18</v>
      </c>
      <c r="C28" s="67">
        <v>755671</v>
      </c>
      <c r="D28" s="68">
        <v>8008.049999999994</v>
      </c>
      <c r="E28" s="69">
        <v>1101.4259999999997</v>
      </c>
      <c r="F28" s="70">
        <f t="shared" si="5"/>
        <v>9109.475999999993</v>
      </c>
      <c r="G28" s="134">
        <v>211311</v>
      </c>
      <c r="H28" s="72">
        <v>206202</v>
      </c>
      <c r="I28" s="73">
        <f t="shared" si="6"/>
        <v>417513</v>
      </c>
      <c r="J28" s="74">
        <v>29153.026</v>
      </c>
      <c r="K28" s="75">
        <v>12862.082000000002</v>
      </c>
      <c r="L28" s="76">
        <f t="shared" si="7"/>
        <v>42015.10800000001</v>
      </c>
      <c r="M28" s="135">
        <v>422.771</v>
      </c>
      <c r="N28" s="78">
        <f t="shared" si="2"/>
        <v>42437.87900000001</v>
      </c>
      <c r="O28" s="136">
        <f t="shared" si="8"/>
        <v>1173184</v>
      </c>
      <c r="P28" s="80">
        <f t="shared" si="9"/>
        <v>51547.355</v>
      </c>
    </row>
    <row r="29" spans="1:16" s="81" customFormat="1" ht="18" customHeight="1">
      <c r="A29" s="138"/>
      <c r="B29" s="66" t="s">
        <v>19</v>
      </c>
      <c r="C29" s="67">
        <v>724014</v>
      </c>
      <c r="D29" s="68">
        <v>8281.360999999999</v>
      </c>
      <c r="E29" s="69">
        <v>1165.6030000000003</v>
      </c>
      <c r="F29" s="70">
        <f t="shared" si="5"/>
        <v>9446.964</v>
      </c>
      <c r="G29" s="134">
        <v>200323</v>
      </c>
      <c r="H29" s="72">
        <v>193831</v>
      </c>
      <c r="I29" s="73">
        <f t="shared" si="6"/>
        <v>394154</v>
      </c>
      <c r="J29" s="74">
        <v>25172.90299999998</v>
      </c>
      <c r="K29" s="75">
        <v>12921.118000000004</v>
      </c>
      <c r="L29" s="76">
        <f t="shared" si="7"/>
        <v>38094.020999999986</v>
      </c>
      <c r="M29" s="135">
        <v>527.35</v>
      </c>
      <c r="N29" s="78">
        <f>L29+M29</f>
        <v>38621.370999999985</v>
      </c>
      <c r="O29" s="136">
        <f t="shared" si="8"/>
        <v>1118168</v>
      </c>
      <c r="P29" s="80">
        <f t="shared" si="9"/>
        <v>48068.334999999985</v>
      </c>
    </row>
    <row r="30" spans="1:16" s="155" customFormat="1" ht="18" customHeight="1" thickBot="1">
      <c r="A30" s="139"/>
      <c r="B30" s="140" t="s">
        <v>20</v>
      </c>
      <c r="C30" s="141">
        <v>791957</v>
      </c>
      <c r="D30" s="142">
        <v>8326.751999999993</v>
      </c>
      <c r="E30" s="143">
        <v>1048.11</v>
      </c>
      <c r="F30" s="144">
        <f t="shared" si="5"/>
        <v>9374.861999999994</v>
      </c>
      <c r="G30" s="145">
        <v>243843</v>
      </c>
      <c r="H30" s="146">
        <v>243415</v>
      </c>
      <c r="I30" s="147">
        <f t="shared" si="6"/>
        <v>487258</v>
      </c>
      <c r="J30" s="148">
        <v>21071.08800000001</v>
      </c>
      <c r="K30" s="149">
        <v>11665.431</v>
      </c>
      <c r="L30" s="150">
        <f t="shared" si="7"/>
        <v>32736.51900000001</v>
      </c>
      <c r="M30" s="151">
        <v>484.78</v>
      </c>
      <c r="N30" s="152">
        <f>L30+M30</f>
        <v>33221.29900000001</v>
      </c>
      <c r="O30" s="153">
        <f t="shared" si="8"/>
        <v>1279215</v>
      </c>
      <c r="P30" s="154">
        <f t="shared" si="9"/>
        <v>42596.16100000001</v>
      </c>
    </row>
    <row r="31" spans="1:16" ht="18" customHeight="1">
      <c r="A31" s="156" t="s">
        <v>27</v>
      </c>
      <c r="B31" s="119"/>
      <c r="C31" s="157"/>
      <c r="D31" s="127"/>
      <c r="E31" s="158"/>
      <c r="F31" s="159"/>
      <c r="G31" s="160"/>
      <c r="H31" s="125"/>
      <c r="I31" s="126"/>
      <c r="J31" s="127"/>
      <c r="K31" s="125"/>
      <c r="L31" s="128"/>
      <c r="M31" s="161"/>
      <c r="N31" s="130"/>
      <c r="O31" s="131"/>
      <c r="P31" s="132"/>
    </row>
    <row r="32" spans="1:16" ht="18" customHeight="1">
      <c r="A32" s="162" t="s">
        <v>28</v>
      </c>
      <c r="B32" s="83"/>
      <c r="C32" s="84">
        <f>SUM(C12:C17)</f>
        <v>4373431</v>
      </c>
      <c r="D32" s="85">
        <f aca="true" t="shared" si="10" ref="D32:P32">SUM(D12:D17)</f>
        <v>62605.12400000004</v>
      </c>
      <c r="E32" s="86">
        <f t="shared" si="10"/>
        <v>7104.298000000001</v>
      </c>
      <c r="F32" s="87">
        <f t="shared" si="10"/>
        <v>69709.42200000004</v>
      </c>
      <c r="G32" s="88">
        <f t="shared" si="10"/>
        <v>1311455</v>
      </c>
      <c r="H32" s="89">
        <f t="shared" si="10"/>
        <v>1200062</v>
      </c>
      <c r="I32" s="163">
        <f t="shared" si="10"/>
        <v>2511517</v>
      </c>
      <c r="J32" s="164">
        <f t="shared" si="10"/>
        <v>170971.969</v>
      </c>
      <c r="K32" s="92">
        <f t="shared" si="10"/>
        <v>97270.467</v>
      </c>
      <c r="L32" s="93">
        <f t="shared" si="10"/>
        <v>268242.436</v>
      </c>
      <c r="M32" s="165">
        <f t="shared" si="10"/>
        <v>4564.574999999999</v>
      </c>
      <c r="N32" s="95">
        <f t="shared" si="10"/>
        <v>272807.011</v>
      </c>
      <c r="O32" s="166">
        <f t="shared" si="10"/>
        <v>6884948</v>
      </c>
      <c r="P32" s="97">
        <f t="shared" si="10"/>
        <v>342516.433</v>
      </c>
    </row>
    <row r="33" spans="1:16" ht="18" customHeight="1" thickBot="1">
      <c r="A33" s="162" t="s">
        <v>29</v>
      </c>
      <c r="B33" s="83"/>
      <c r="C33" s="84">
        <f>SUM(C25:C30)</f>
        <v>4417689</v>
      </c>
      <c r="D33" s="85">
        <f aca="true" t="shared" si="11" ref="D33:P33">SUM(D25:D30)</f>
        <v>48698.06499999999</v>
      </c>
      <c r="E33" s="86">
        <f t="shared" si="11"/>
        <v>6382.082999999999</v>
      </c>
      <c r="F33" s="87">
        <f t="shared" si="11"/>
        <v>55080.14799999999</v>
      </c>
      <c r="G33" s="88">
        <f t="shared" si="11"/>
        <v>1330129</v>
      </c>
      <c r="H33" s="89">
        <f t="shared" si="11"/>
        <v>1253905</v>
      </c>
      <c r="I33" s="163">
        <f t="shared" si="11"/>
        <v>2584034</v>
      </c>
      <c r="J33" s="164">
        <f t="shared" si="11"/>
        <v>146120.028</v>
      </c>
      <c r="K33" s="92">
        <f t="shared" si="11"/>
        <v>73810.728</v>
      </c>
      <c r="L33" s="93">
        <f t="shared" si="11"/>
        <v>219930.756</v>
      </c>
      <c r="M33" s="165">
        <f t="shared" si="11"/>
        <v>2829.821</v>
      </c>
      <c r="N33" s="95">
        <f t="shared" si="11"/>
        <v>222760.577</v>
      </c>
      <c r="O33" s="166">
        <f t="shared" si="11"/>
        <v>7001723</v>
      </c>
      <c r="P33" s="167">
        <f t="shared" si="11"/>
        <v>277840.72500000003</v>
      </c>
    </row>
    <row r="34" spans="1:16" ht="16.5" customHeight="1">
      <c r="A34" s="168" t="s">
        <v>30</v>
      </c>
      <c r="B34" s="119"/>
      <c r="C34" s="157"/>
      <c r="D34" s="127"/>
      <c r="E34" s="129"/>
      <c r="F34" s="159"/>
      <c r="G34" s="124"/>
      <c r="H34" s="125"/>
      <c r="I34" s="126"/>
      <c r="J34" s="127"/>
      <c r="K34" s="125"/>
      <c r="L34" s="128"/>
      <c r="M34" s="161"/>
      <c r="N34" s="130"/>
      <c r="O34" s="169"/>
      <c r="P34" s="132"/>
    </row>
    <row r="35" spans="1:16" ht="16.5" customHeight="1">
      <c r="A35" s="162" t="s">
        <v>31</v>
      </c>
      <c r="B35" s="170"/>
      <c r="C35" s="171">
        <f>(C30/C17-1)*100</f>
        <v>7.343536944717788</v>
      </c>
      <c r="D35" s="172">
        <f aca="true" t="shared" si="12" ref="D35:P35">(D30/D17-1)*100</f>
        <v>-24.623304449086625</v>
      </c>
      <c r="E35" s="173">
        <f t="shared" si="12"/>
        <v>-15.100139729855622</v>
      </c>
      <c r="F35" s="174">
        <f t="shared" si="12"/>
        <v>-23.666035168532108</v>
      </c>
      <c r="G35" s="175">
        <f t="shared" si="12"/>
        <v>-0.23647722577029295</v>
      </c>
      <c r="H35" s="176">
        <f t="shared" si="12"/>
        <v>10.10865435069752</v>
      </c>
      <c r="I35" s="177">
        <f t="shared" si="12"/>
        <v>4.67658741667365</v>
      </c>
      <c r="J35" s="172">
        <f t="shared" si="12"/>
        <v>-13.107854842269361</v>
      </c>
      <c r="K35" s="178">
        <f t="shared" si="12"/>
        <v>-21.792812579193154</v>
      </c>
      <c r="L35" s="178">
        <f t="shared" si="12"/>
        <v>-16.415471941259685</v>
      </c>
      <c r="M35" s="173">
        <f t="shared" si="12"/>
        <v>-29.209561776259108</v>
      </c>
      <c r="N35" s="174">
        <f t="shared" si="12"/>
        <v>-16.635331275278443</v>
      </c>
      <c r="O35" s="179">
        <f t="shared" si="12"/>
        <v>6.311816080720245</v>
      </c>
      <c r="P35" s="180">
        <f t="shared" si="12"/>
        <v>-18.291642298213606</v>
      </c>
    </row>
    <row r="36" spans="1:16" ht="6.75" customHeight="1" thickBot="1">
      <c r="A36" s="181"/>
      <c r="B36" s="182"/>
      <c r="C36" s="183"/>
      <c r="D36" s="184"/>
      <c r="E36" s="185"/>
      <c r="F36" s="186"/>
      <c r="G36" s="187"/>
      <c r="H36" s="188"/>
      <c r="I36" s="189"/>
      <c r="J36" s="190"/>
      <c r="K36" s="188"/>
      <c r="L36" s="188"/>
      <c r="M36" s="191"/>
      <c r="N36" s="192"/>
      <c r="O36" s="193"/>
      <c r="P36" s="194"/>
    </row>
    <row r="37" spans="1:16" ht="16.5" customHeight="1">
      <c r="A37" s="195" t="s">
        <v>32</v>
      </c>
      <c r="B37" s="83"/>
      <c r="C37" s="196"/>
      <c r="D37" s="197"/>
      <c r="E37" s="173"/>
      <c r="F37" s="174"/>
      <c r="G37" s="175"/>
      <c r="H37" s="176"/>
      <c r="I37" s="198"/>
      <c r="J37" s="199"/>
      <c r="K37" s="176"/>
      <c r="L37" s="176"/>
      <c r="M37" s="200"/>
      <c r="N37" s="201"/>
      <c r="O37" s="202"/>
      <c r="P37" s="203"/>
    </row>
    <row r="38" spans="1:16" ht="16.5" customHeight="1" thickBot="1">
      <c r="A38" s="204" t="s">
        <v>33</v>
      </c>
      <c r="B38" s="205"/>
      <c r="C38" s="206">
        <f aca="true" t="shared" si="13" ref="C38:P38">(C33/C32-1)*100</f>
        <v>1.0119743514874324</v>
      </c>
      <c r="D38" s="207">
        <f t="shared" si="13"/>
        <v>-22.21393092360945</v>
      </c>
      <c r="E38" s="208">
        <f t="shared" si="13"/>
        <v>-10.165888311554527</v>
      </c>
      <c r="F38" s="209">
        <f t="shared" si="13"/>
        <v>-20.98607846726952</v>
      </c>
      <c r="G38" s="210">
        <f t="shared" si="13"/>
        <v>1.4239146596718877</v>
      </c>
      <c r="H38" s="211">
        <f t="shared" si="13"/>
        <v>4.486684854615852</v>
      </c>
      <c r="I38" s="212">
        <f t="shared" si="13"/>
        <v>2.887378425071385</v>
      </c>
      <c r="J38" s="207">
        <f t="shared" si="13"/>
        <v>-14.535681577136206</v>
      </c>
      <c r="K38" s="213">
        <f t="shared" si="13"/>
        <v>-24.118049109397198</v>
      </c>
      <c r="L38" s="213">
        <f t="shared" si="13"/>
        <v>-18.01045379710167</v>
      </c>
      <c r="M38" s="214">
        <f t="shared" si="13"/>
        <v>-38.00472114052238</v>
      </c>
      <c r="N38" s="215">
        <f t="shared" si="13"/>
        <v>-18.344995539722408</v>
      </c>
      <c r="O38" s="216">
        <f t="shared" si="13"/>
        <v>1.6960912413572338</v>
      </c>
      <c r="P38" s="217">
        <f t="shared" si="13"/>
        <v>-18.88251241948441</v>
      </c>
    </row>
    <row r="39" spans="1:13" ht="12.75" customHeight="1" thickTop="1">
      <c r="A39" s="218" t="s">
        <v>34</v>
      </c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1"/>
    </row>
    <row r="40" spans="1:12" ht="12" customHeight="1">
      <c r="A40" s="218" t="s">
        <v>35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</row>
    <row r="41" spans="1:12" ht="13.5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</row>
    <row r="42" spans="1:12" ht="13.5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</row>
    <row r="43" spans="1:12" ht="13.5">
      <c r="A43" s="222"/>
      <c r="B43" s="222"/>
      <c r="C43" s="223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12" ht="13.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</row>
    <row r="45" spans="1:12" ht="13.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</row>
    <row r="46" spans="1:12" ht="13.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</row>
    <row r="47" spans="1:12" ht="13.5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</row>
    <row r="48" spans="1:12" ht="13.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</row>
    <row r="49" spans="1:12" ht="13.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</row>
    <row r="50" spans="1:12" ht="13.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</row>
    <row r="51" spans="1:12" ht="13.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</row>
    <row r="52" spans="1:12" ht="13.5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</row>
    <row r="53" spans="1:12" ht="13.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</row>
    <row r="54" spans="1:12" ht="13.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</row>
    <row r="55" spans="1:12" ht="13.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</row>
    <row r="56" spans="1:12" ht="13.5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</row>
    <row r="57" spans="1:12" ht="13.5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</row>
    <row r="58" spans="1:12" ht="13.5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</row>
    <row r="59" spans="1:12" ht="13.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</row>
    <row r="60" spans="1:12" ht="13.5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</row>
    <row r="61" spans="1:12" ht="13.5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</row>
    <row r="62" spans="1:12" ht="13.5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1:12" ht="13.5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</row>
    <row r="64" spans="1:12" ht="13.5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1:12" ht="13.5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</row>
    <row r="66" spans="1:12" ht="13.5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</row>
    <row r="67" spans="1:12" ht="13.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</row>
    <row r="68" spans="1:12" ht="13.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</row>
    <row r="69" spans="1:12" ht="13.5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</row>
    <row r="70" spans="1:12" ht="13.5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</row>
    <row r="71" spans="1:12" ht="13.5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</row>
    <row r="72" spans="1:12" ht="13.5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</row>
    <row r="73" spans="1:12" ht="13.5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</row>
    <row r="74" spans="1:12" ht="13.5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</row>
    <row r="75" spans="1:12" ht="13.5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</row>
    <row r="76" spans="1:12" ht="13.5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</row>
    <row r="77" spans="1:12" ht="13.5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</row>
    <row r="78" spans="1:12" ht="13.5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</row>
    <row r="79" spans="1:12" ht="13.5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</row>
    <row r="80" spans="1:12" ht="13.5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</row>
    <row r="81" spans="1:12" ht="13.5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</row>
    <row r="82" spans="1:12" ht="13.5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</row>
    <row r="83" spans="1:12" ht="13.5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</row>
    <row r="84" spans="1:12" ht="13.5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</row>
    <row r="85" spans="1:12" ht="13.5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</row>
    <row r="86" spans="1:12" ht="13.5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</row>
    <row r="87" spans="1:12" ht="13.5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</row>
    <row r="88" spans="1:12" ht="13.5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</row>
    <row r="89" spans="1:12" ht="13.5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</row>
    <row r="90" spans="1:12" ht="13.5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</row>
    <row r="91" spans="1:12" ht="13.5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</row>
    <row r="92" spans="1:12" ht="13.5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</row>
    <row r="93" spans="1:12" ht="13.5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</row>
    <row r="94" spans="1:12" ht="13.5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</row>
    <row r="95" spans="1:12" ht="13.5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</row>
    <row r="96" spans="1:12" ht="13.5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</row>
    <row r="97" spans="1:12" ht="13.5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</row>
    <row r="98" spans="1:12" ht="13.5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</row>
    <row r="99" spans="1:12" ht="13.5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</row>
    <row r="100" spans="1:12" ht="13.5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</row>
    <row r="101" spans="1:12" ht="13.5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</row>
    <row r="102" spans="1:12" ht="13.5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</row>
    <row r="103" spans="1:12" ht="13.5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</row>
    <row r="104" spans="1:12" ht="13.5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</row>
    <row r="105" spans="1:12" ht="13.5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</row>
    <row r="106" spans="1:12" ht="13.5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</row>
    <row r="107" spans="1:12" ht="13.5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</row>
    <row r="108" spans="1:12" ht="13.5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</row>
    <row r="109" spans="1:12" ht="13.5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</row>
    <row r="110" spans="1:12" ht="13.5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</row>
    <row r="111" spans="1:12" ht="13.5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</row>
    <row r="112" spans="1:12" ht="13.5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</row>
    <row r="113" spans="1:12" ht="13.5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</row>
    <row r="114" spans="1:12" ht="13.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</row>
    <row r="115" spans="1:12" ht="13.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</row>
    <row r="116" spans="1:12" ht="13.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</row>
    <row r="117" spans="1:12" ht="13.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</row>
    <row r="118" spans="1:12" ht="13.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</row>
    <row r="119" spans="1:12" ht="13.5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</row>
    <row r="120" spans="1:12" ht="13.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</row>
    <row r="121" spans="1:12" ht="13.5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</row>
    <row r="122" spans="1:12" ht="13.5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</row>
    <row r="123" spans="1:12" ht="13.5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</row>
    <row r="124" spans="1:12" ht="13.5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</row>
    <row r="125" spans="1:12" ht="13.5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</row>
    <row r="126" spans="1:12" ht="13.5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</row>
    <row r="127" spans="1:12" ht="13.5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</row>
    <row r="128" spans="1:12" ht="13.5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</row>
    <row r="129" spans="1:12" ht="13.5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</row>
    <row r="130" spans="1:12" ht="13.5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</row>
    <row r="131" spans="1:12" ht="13.5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</row>
    <row r="132" spans="1:12" ht="13.5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</row>
    <row r="133" spans="1:12" ht="13.5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</row>
    <row r="134" spans="1:12" ht="13.5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</row>
    <row r="135" spans="1:12" ht="13.5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</row>
    <row r="136" spans="1:12" ht="13.5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</row>
    <row r="137" spans="1:12" ht="13.5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</row>
    <row r="138" spans="1:12" ht="13.5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</row>
    <row r="139" spans="1:12" ht="13.5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</row>
    <row r="140" spans="1:12" ht="13.5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</row>
    <row r="141" spans="1:12" ht="13.5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</row>
    <row r="142" spans="1:12" ht="13.5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</row>
    <row r="143" spans="1:12" ht="13.5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</row>
    <row r="144" spans="1:12" ht="13.5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</row>
    <row r="145" spans="1:12" ht="13.5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</row>
    <row r="146" spans="1:12" ht="13.5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</row>
    <row r="147" spans="1:12" ht="13.5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</row>
    <row r="148" spans="1:12" ht="13.5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</row>
    <row r="149" spans="1:12" ht="13.5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</row>
    <row r="150" spans="1:12" ht="13.5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</row>
    <row r="151" spans="1:12" ht="13.5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</row>
    <row r="152" spans="1:12" ht="13.5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</row>
    <row r="153" spans="1:12" ht="13.5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</row>
    <row r="154" spans="1:12" ht="13.5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</row>
    <row r="155" spans="1:12" ht="13.5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</row>
    <row r="156" spans="1:12" ht="13.5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</row>
    <row r="157" spans="1:12" ht="13.5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</row>
    <row r="158" spans="1:12" ht="13.5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</row>
    <row r="159" spans="1:12" ht="13.5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</row>
    <row r="160" spans="1:12" ht="13.5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</row>
    <row r="161" spans="1:12" ht="13.5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</row>
    <row r="162" spans="1:12" ht="13.5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</row>
    <row r="163" spans="1:12" ht="13.5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</row>
    <row r="164" spans="1:12" ht="13.5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</row>
    <row r="165" spans="1:12" ht="13.5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</row>
    <row r="166" spans="1:12" ht="13.5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</row>
    <row r="167" spans="1:12" ht="13.5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</row>
    <row r="168" spans="1:12" ht="13.5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</row>
    <row r="169" spans="1:12" ht="13.5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</row>
    <row r="170" spans="1:12" ht="13.5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</row>
    <row r="171" spans="1:12" ht="13.5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</row>
    <row r="172" spans="1:12" ht="13.5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</row>
    <row r="173" spans="1:12" ht="13.5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</row>
    <row r="174" spans="1:12" ht="13.5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</row>
    <row r="175" spans="1:12" ht="13.5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</row>
    <row r="176" spans="1:12" ht="13.5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</row>
    <row r="177" spans="1:12" ht="13.5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</row>
    <row r="178" spans="1:12" ht="13.5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</row>
    <row r="179" spans="1:12" ht="13.5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</row>
    <row r="180" spans="1:12" ht="13.5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</row>
    <row r="181" spans="1:12" ht="13.5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</row>
    <row r="182" spans="1:12" ht="13.5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</row>
    <row r="183" spans="1:12" ht="13.5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</row>
    <row r="184" spans="1:12" ht="13.5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</row>
    <row r="185" spans="1:12" ht="13.5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</row>
    <row r="186" spans="1:12" ht="13.5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</row>
    <row r="187" spans="1:12" ht="13.5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</row>
    <row r="188" spans="1:12" ht="13.5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</row>
    <row r="189" spans="1:12" ht="13.5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</row>
    <row r="190" spans="1:12" ht="13.5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</row>
    <row r="191" spans="1:12" ht="13.5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</row>
    <row r="192" spans="1:12" ht="13.5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</row>
    <row r="193" spans="1:12" ht="13.5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</row>
    <row r="194" spans="1:12" ht="13.5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</row>
    <row r="195" spans="1:12" ht="13.5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</row>
    <row r="196" spans="1:12" ht="13.5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</row>
    <row r="197" spans="1:12" ht="13.5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</row>
    <row r="198" spans="1:12" ht="13.5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</row>
    <row r="199" spans="1:12" ht="13.5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</row>
    <row r="200" spans="1:12" ht="13.5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</row>
    <row r="201" spans="1:12" ht="13.5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</row>
    <row r="202" spans="1:12" ht="13.5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</row>
    <row r="203" spans="1:12" ht="13.5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</row>
    <row r="204" spans="1:12" ht="13.5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</row>
    <row r="205" spans="1:12" ht="13.5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</row>
    <row r="206" spans="1:12" ht="13.5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</row>
    <row r="207" spans="1:12" ht="13.5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</row>
    <row r="208" spans="1:12" ht="13.5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</row>
    <row r="209" spans="1:12" ht="13.5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</row>
    <row r="210" spans="1:12" ht="13.5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</row>
    <row r="211" spans="1:12" ht="13.5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</row>
    <row r="212" spans="1:12" ht="13.5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</row>
    <row r="213" spans="1:12" ht="13.5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</row>
    <row r="214" spans="1:12" ht="13.5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</row>
    <row r="215" spans="1:12" ht="13.5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</row>
    <row r="216" spans="1:12" ht="13.5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</row>
    <row r="217" spans="1:12" ht="13.5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</row>
    <row r="218" spans="1:12" ht="13.5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</row>
    <row r="219" spans="1:12" ht="13.5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</row>
    <row r="220" spans="1:12" ht="13.5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</row>
    <row r="221" spans="1:12" ht="13.5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</row>
    <row r="222" spans="1:12" ht="13.5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</row>
    <row r="223" spans="1:12" ht="13.5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</row>
    <row r="224" spans="1:12" ht="13.5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</row>
    <row r="225" spans="1:12" ht="13.5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</row>
    <row r="226" spans="1:12" ht="13.5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</row>
    <row r="227" spans="1:12" ht="13.5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</row>
    <row r="228" spans="1:12" ht="13.5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</row>
    <row r="229" spans="1:12" ht="13.5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</row>
    <row r="230" spans="1:12" ht="13.5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</row>
    <row r="231" spans="1:12" ht="13.5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</row>
    <row r="232" spans="1:12" ht="13.5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</row>
    <row r="233" spans="1:12" ht="13.5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</row>
    <row r="234" spans="1:12" ht="13.5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</row>
    <row r="235" spans="1:12" ht="13.5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</row>
    <row r="236" spans="1:12" ht="13.5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</row>
    <row r="237" spans="1:12" ht="13.5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</row>
    <row r="238" spans="1:12" ht="13.5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</row>
    <row r="239" spans="1:12" ht="13.5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</row>
    <row r="240" spans="1:12" ht="13.5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</row>
    <row r="241" spans="1:12" ht="13.5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</row>
    <row r="242" spans="1:12" ht="13.5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</row>
    <row r="243" spans="1:12" ht="13.5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</row>
    <row r="244" spans="1:12" ht="13.5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</row>
    <row r="245" spans="1:12" ht="13.5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</row>
    <row r="246" spans="1:12" ht="13.5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</row>
    <row r="247" spans="1:12" ht="13.5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</row>
    <row r="248" spans="1:12" ht="13.5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</row>
    <row r="249" spans="1:12" ht="13.5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</row>
    <row r="250" spans="1:12" ht="13.5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</row>
    <row r="251" spans="1:12" ht="13.5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</row>
    <row r="252" spans="1:12" ht="13.5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</row>
    <row r="253" spans="1:12" ht="13.5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</row>
    <row r="254" spans="1:12" ht="13.5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</row>
    <row r="255" spans="1:12" ht="13.5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</row>
    <row r="256" spans="1:12" ht="13.5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</row>
    <row r="257" spans="1:12" ht="13.5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</row>
    <row r="258" spans="1:12" ht="13.5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</row>
    <row r="259" spans="1:12" ht="13.5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</row>
    <row r="260" spans="1:12" ht="13.5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</row>
    <row r="261" spans="1:12" ht="13.5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</row>
    <row r="262" spans="1:12" ht="13.5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</row>
    <row r="263" spans="1:12" ht="13.5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</row>
    <row r="264" spans="1:12" ht="13.5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</row>
    <row r="265" spans="1:12" ht="13.5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</row>
    <row r="266" spans="1:12" ht="13.5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</row>
    <row r="267" spans="1:12" ht="13.5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</row>
    <row r="268" spans="1:12" ht="13.5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</row>
    <row r="269" spans="1:12" ht="13.5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</row>
    <row r="270" spans="1:12" ht="13.5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</row>
    <row r="271" spans="1:12" ht="13.5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</row>
    <row r="272" spans="1:12" ht="13.5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</row>
    <row r="273" spans="1:12" ht="13.5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</row>
    <row r="274" spans="1:12" ht="13.5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</row>
    <row r="275" spans="1:12" ht="13.5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</row>
    <row r="276" spans="1:12" ht="13.5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</row>
    <row r="277" spans="1:12" ht="13.5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</row>
    <row r="278" spans="1:12" ht="13.5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</row>
    <row r="279" spans="1:12" ht="13.5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</row>
    <row r="280" spans="1:12" ht="13.5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</row>
    <row r="281" spans="1:12" ht="13.5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</row>
    <row r="282" spans="1:12" ht="13.5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</row>
    <row r="283" spans="1:12" ht="13.5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</row>
    <row r="284" spans="1:12" ht="13.5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</row>
    <row r="285" spans="1:12" ht="13.5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</row>
    <row r="286" spans="1:12" ht="13.5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</row>
    <row r="287" spans="1:12" ht="13.5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</row>
    <row r="288" spans="1:12" ht="13.5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</row>
    <row r="289" spans="1:12" ht="13.5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</row>
    <row r="290" spans="1:12" ht="13.5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</row>
    <row r="291" spans="1:12" ht="13.5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</row>
    <row r="292" spans="1:12" ht="13.5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</row>
    <row r="293" spans="1:12" ht="13.5">
      <c r="A293" s="222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</row>
    <row r="294" spans="1:12" ht="13.5">
      <c r="A294" s="222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</row>
    <row r="295" spans="1:12" ht="13.5">
      <c r="A295" s="222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</row>
    <row r="296" spans="1:12" ht="13.5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</row>
    <row r="297" spans="1:12" ht="13.5">
      <c r="A297" s="222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</row>
    <row r="298" spans="1:12" ht="13.5">
      <c r="A298" s="222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</row>
    <row r="299" spans="1:12" ht="13.5">
      <c r="A299" s="222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</row>
    <row r="300" spans="1:12" ht="13.5">
      <c r="A300" s="222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</row>
    <row r="301" spans="1:12" ht="13.5">
      <c r="A301" s="222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</row>
    <row r="302" spans="1:12" ht="13.5">
      <c r="A302" s="222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</row>
    <row r="303" spans="1:12" ht="13.5">
      <c r="A303" s="222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</row>
    <row r="304" spans="1:12" ht="13.5">
      <c r="A304" s="222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</row>
    <row r="305" spans="1:12" ht="13.5">
      <c r="A305" s="222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</row>
    <row r="306" spans="1:12" ht="13.5">
      <c r="A306" s="222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</row>
    <row r="307" spans="1:12" ht="13.5">
      <c r="A307" s="222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</row>
    <row r="308" spans="1:12" ht="13.5">
      <c r="A308" s="222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</row>
    <row r="309" spans="1:12" ht="13.5">
      <c r="A309" s="222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</row>
    <row r="310" spans="1:12" ht="13.5">
      <c r="A310" s="222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</row>
    <row r="311" spans="1:12" ht="13.5">
      <c r="A311" s="222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</row>
    <row r="312" spans="1:12" ht="13.5">
      <c r="A312" s="222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</row>
    <row r="313" spans="1:12" ht="13.5">
      <c r="A313" s="222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</row>
    <row r="65522" ht="13.5">
      <c r="C65522" s="224" t="e">
        <f>((C65518/C65505)-1)*100</f>
        <v>#DIV/0!</v>
      </c>
    </row>
  </sheetData>
  <sheetProtection/>
  <mergeCells count="17">
    <mergeCell ref="O2:P2"/>
    <mergeCell ref="P9:P11"/>
    <mergeCell ref="F9:F11"/>
    <mergeCell ref="C7:F8"/>
    <mergeCell ref="N9:N11"/>
    <mergeCell ref="G7:N8"/>
    <mergeCell ref="M9:M11"/>
    <mergeCell ref="A25:A28"/>
    <mergeCell ref="A4:P5"/>
    <mergeCell ref="O7:P7"/>
    <mergeCell ref="A12:A23"/>
    <mergeCell ref="A9:B9"/>
    <mergeCell ref="G9:I9"/>
    <mergeCell ref="C9:C11"/>
    <mergeCell ref="D9:D11"/>
    <mergeCell ref="E9:E11"/>
    <mergeCell ref="O9:O11"/>
  </mergeCells>
  <conditionalFormatting sqref="A35:B35 Q35:IV35 A38:B38 Q38:IV38">
    <cfRule type="cellIs" priority="1" dxfId="0" operator="lessThan" stopIfTrue="1">
      <formula>0</formula>
    </cfRule>
  </conditionalFormatting>
  <conditionalFormatting sqref="C34:P38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2:P2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H1" sqref="H1:I1"/>
      <selection pane="topRight" activeCell="J1" sqref="J1"/>
    </sheetView>
  </sheetViews>
  <sheetFormatPr defaultColWidth="9.140625" defaultRowHeight="12.75"/>
  <cols>
    <col min="1" max="1" width="14.8515625" style="228" customWidth="1"/>
    <col min="2" max="2" width="10.8515625" style="228" customWidth="1"/>
    <col min="3" max="3" width="9.00390625" style="228" customWidth="1"/>
    <col min="4" max="4" width="11.00390625" style="228" customWidth="1"/>
    <col min="5" max="5" width="7.421875" style="228" customWidth="1"/>
    <col min="6" max="6" width="11.28125" style="228" customWidth="1"/>
    <col min="7" max="7" width="8.8515625" style="228" customWidth="1"/>
    <col min="8" max="8" width="11.28125" style="228" customWidth="1"/>
    <col min="9" max="9" width="7.28125" style="228" customWidth="1"/>
    <col min="10" max="16384" width="9.140625" style="228" customWidth="1"/>
  </cols>
  <sheetData>
    <row r="1" spans="1:9" ht="15.75">
      <c r="A1" s="1030"/>
      <c r="B1" s="1030"/>
      <c r="H1" s="1031" t="s">
        <v>345</v>
      </c>
      <c r="I1" s="1031"/>
    </row>
    <row r="2" ht="6.75" customHeight="1" thickBot="1"/>
    <row r="3" spans="1:9" ht="30" customHeight="1" thickBot="1">
      <c r="A3" s="225" t="s">
        <v>36</v>
      </c>
      <c r="B3" s="226"/>
      <c r="C3" s="226"/>
      <c r="D3" s="226"/>
      <c r="E3" s="226"/>
      <c r="F3" s="226"/>
      <c r="G3" s="226"/>
      <c r="H3" s="226"/>
      <c r="I3" s="227"/>
    </row>
    <row r="4" spans="1:9" ht="14.25" thickBot="1">
      <c r="A4" s="229" t="s">
        <v>37</v>
      </c>
      <c r="B4" s="230" t="s">
        <v>38</v>
      </c>
      <c r="C4" s="231"/>
      <c r="D4" s="232"/>
      <c r="E4" s="233"/>
      <c r="F4" s="231" t="s">
        <v>39</v>
      </c>
      <c r="G4" s="231"/>
      <c r="H4" s="231"/>
      <c r="I4" s="234"/>
    </row>
    <row r="5" spans="1:9" s="239" customFormat="1" ht="26.25" thickBot="1">
      <c r="A5" s="235"/>
      <c r="B5" s="236" t="s">
        <v>40</v>
      </c>
      <c r="C5" s="237" t="s">
        <v>41</v>
      </c>
      <c r="D5" s="236" t="s">
        <v>42</v>
      </c>
      <c r="E5" s="237" t="s">
        <v>43</v>
      </c>
      <c r="F5" s="236" t="s">
        <v>44</v>
      </c>
      <c r="G5" s="237" t="s">
        <v>41</v>
      </c>
      <c r="H5" s="236" t="s">
        <v>45</v>
      </c>
      <c r="I5" s="238" t="s">
        <v>43</v>
      </c>
    </row>
    <row r="6" spans="1:9" s="245" customFormat="1" ht="16.5" customHeight="1">
      <c r="A6" s="240" t="s">
        <v>3</v>
      </c>
      <c r="B6" s="241">
        <f>SUM(B7:B13)</f>
        <v>791957</v>
      </c>
      <c r="C6" s="242">
        <f>(B6/$B$6)</f>
        <v>1</v>
      </c>
      <c r="D6" s="241">
        <f>SUM(D7:D13)</f>
        <v>737778</v>
      </c>
      <c r="E6" s="243">
        <f aca="true" t="shared" si="0" ref="E6:E13">(B6/D6-1)*100</f>
        <v>7.343536944717788</v>
      </c>
      <c r="F6" s="241">
        <f>SUM(F7:F13)</f>
        <v>4417689</v>
      </c>
      <c r="G6" s="244">
        <f>(F6/$F$6)*100</f>
        <v>100</v>
      </c>
      <c r="H6" s="241">
        <f>SUM(H7:H13)</f>
        <v>4373431</v>
      </c>
      <c r="I6" s="243">
        <f aca="true" t="shared" si="1" ref="I6:I13">(F6/H6-1)*100</f>
        <v>1.0119743514874324</v>
      </c>
    </row>
    <row r="7" spans="1:9" s="245" customFormat="1" ht="16.5" customHeight="1">
      <c r="A7" s="246" t="s">
        <v>46</v>
      </c>
      <c r="B7" s="247">
        <v>281686</v>
      </c>
      <c r="C7" s="248">
        <f aca="true" t="shared" si="2" ref="C7:C13">B7/$B$6</f>
        <v>0.35568345251067923</v>
      </c>
      <c r="D7" s="247">
        <v>296425</v>
      </c>
      <c r="E7" s="249">
        <f t="shared" si="0"/>
        <v>-4.972252677743105</v>
      </c>
      <c r="F7" s="247">
        <v>1653355</v>
      </c>
      <c r="G7" s="248">
        <f aca="true" t="shared" si="3" ref="G7:G13">(F7/$F$6)</f>
        <v>0.3742578981906603</v>
      </c>
      <c r="H7" s="247">
        <v>1701908</v>
      </c>
      <c r="I7" s="249">
        <f t="shared" si="1"/>
        <v>-2.852856911184387</v>
      </c>
    </row>
    <row r="8" spans="1:9" s="245" customFormat="1" ht="16.5" customHeight="1">
      <c r="A8" s="246" t="s">
        <v>47</v>
      </c>
      <c r="B8" s="247">
        <v>160869</v>
      </c>
      <c r="C8" s="248">
        <f t="shared" si="2"/>
        <v>0.20312845268114305</v>
      </c>
      <c r="D8" s="247">
        <v>144955</v>
      </c>
      <c r="E8" s="249">
        <f t="shared" si="0"/>
        <v>10.97857955917354</v>
      </c>
      <c r="F8" s="247">
        <v>901490</v>
      </c>
      <c r="G8" s="248">
        <f t="shared" si="3"/>
        <v>0.20406370842311444</v>
      </c>
      <c r="H8" s="247">
        <v>858606</v>
      </c>
      <c r="I8" s="249">
        <f t="shared" si="1"/>
        <v>4.994607538265505</v>
      </c>
    </row>
    <row r="9" spans="1:9" s="245" customFormat="1" ht="16.5" customHeight="1">
      <c r="A9" s="246" t="s">
        <v>48</v>
      </c>
      <c r="B9" s="247">
        <v>122721</v>
      </c>
      <c r="C9" s="248">
        <f t="shared" si="2"/>
        <v>0.1549591707630591</v>
      </c>
      <c r="D9" s="247">
        <v>70934</v>
      </c>
      <c r="E9" s="250">
        <f t="shared" si="0"/>
        <v>73.00730256294582</v>
      </c>
      <c r="F9" s="247">
        <v>486325</v>
      </c>
      <c r="G9" s="248">
        <f t="shared" si="3"/>
        <v>0.11008583899862576</v>
      </c>
      <c r="H9" s="247">
        <v>394069</v>
      </c>
      <c r="I9" s="249">
        <f t="shared" si="1"/>
        <v>23.411128507951663</v>
      </c>
    </row>
    <row r="10" spans="1:9" s="245" customFormat="1" ht="16.5" customHeight="1">
      <c r="A10" s="246" t="s">
        <v>49</v>
      </c>
      <c r="B10" s="247">
        <v>119125</v>
      </c>
      <c r="C10" s="248">
        <f t="shared" si="2"/>
        <v>0.15041852019743496</v>
      </c>
      <c r="D10" s="247">
        <v>125453</v>
      </c>
      <c r="E10" s="250">
        <f t="shared" si="0"/>
        <v>-5.044120108725981</v>
      </c>
      <c r="F10" s="247">
        <v>759575</v>
      </c>
      <c r="G10" s="248">
        <f t="shared" si="3"/>
        <v>0.17193944616744183</v>
      </c>
      <c r="H10" s="247">
        <v>825111</v>
      </c>
      <c r="I10" s="249">
        <f t="shared" si="1"/>
        <v>-7.94268892306611</v>
      </c>
    </row>
    <row r="11" spans="1:9" s="245" customFormat="1" ht="16.5" customHeight="1">
      <c r="A11" s="246" t="s">
        <v>50</v>
      </c>
      <c r="B11" s="247">
        <v>71280</v>
      </c>
      <c r="C11" s="248">
        <f t="shared" si="2"/>
        <v>0.09000488662894576</v>
      </c>
      <c r="D11" s="247">
        <v>76916</v>
      </c>
      <c r="E11" s="250">
        <f t="shared" si="0"/>
        <v>-7.3274741276197375</v>
      </c>
      <c r="F11" s="247">
        <v>414508</v>
      </c>
      <c r="G11" s="248">
        <f t="shared" si="3"/>
        <v>0.0938291491320462</v>
      </c>
      <c r="H11" s="247">
        <v>452341</v>
      </c>
      <c r="I11" s="249">
        <f t="shared" si="1"/>
        <v>-8.363822868145931</v>
      </c>
    </row>
    <row r="12" spans="1:9" s="245" customFormat="1" ht="16.5" customHeight="1">
      <c r="A12" s="246" t="s">
        <v>51</v>
      </c>
      <c r="B12" s="247">
        <v>22531</v>
      </c>
      <c r="C12" s="248">
        <f t="shared" si="2"/>
        <v>0.028449776944960394</v>
      </c>
      <c r="D12" s="247">
        <v>11836</v>
      </c>
      <c r="E12" s="250">
        <f t="shared" si="0"/>
        <v>90.3599188915174</v>
      </c>
      <c r="F12" s="247">
        <v>130553</v>
      </c>
      <c r="G12" s="248">
        <f t="shared" si="3"/>
        <v>0.02955232928347831</v>
      </c>
      <c r="H12" s="247">
        <v>63274</v>
      </c>
      <c r="I12" s="249">
        <f t="shared" si="1"/>
        <v>106.32961405948728</v>
      </c>
    </row>
    <row r="13" spans="1:9" s="245" customFormat="1" ht="16.5" customHeight="1" thickBot="1">
      <c r="A13" s="251" t="s">
        <v>52</v>
      </c>
      <c r="B13" s="252">
        <v>13745</v>
      </c>
      <c r="C13" s="253">
        <f t="shared" si="2"/>
        <v>0.01735574027377749</v>
      </c>
      <c r="D13" s="252">
        <v>11259</v>
      </c>
      <c r="E13" s="254">
        <f t="shared" si="0"/>
        <v>22.08011368682832</v>
      </c>
      <c r="F13" s="252">
        <v>71883</v>
      </c>
      <c r="G13" s="253">
        <f t="shared" si="3"/>
        <v>0.016271629804633148</v>
      </c>
      <c r="H13" s="252">
        <v>78122</v>
      </c>
      <c r="I13" s="255">
        <f t="shared" si="1"/>
        <v>-7.986226671104168</v>
      </c>
    </row>
    <row r="14" ht="14.25">
      <c r="A14" s="256" t="s">
        <v>53</v>
      </c>
    </row>
    <row r="15" ht="14.25">
      <c r="A15" s="218"/>
    </row>
  </sheetData>
  <sheetProtection/>
  <mergeCells count="6">
    <mergeCell ref="A1:B1"/>
    <mergeCell ref="H1:I1"/>
    <mergeCell ref="B4:E4"/>
    <mergeCell ref="F4:I4"/>
    <mergeCell ref="A4:A5"/>
    <mergeCell ref="A3:I3"/>
  </mergeCells>
  <conditionalFormatting sqref="I14:I65536 I3:I5 E3:E5 E14:E65536">
    <cfRule type="cellIs" priority="1" dxfId="0" operator="lessThan" stopIfTrue="1">
      <formula>0</formula>
    </cfRule>
  </conditionalFormatting>
  <conditionalFormatting sqref="E6:E13 I6:I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H1" sqref="H1:I1"/>
      <selection pane="topRight" activeCell="J1" sqref="J1"/>
    </sheetView>
  </sheetViews>
  <sheetFormatPr defaultColWidth="9.140625" defaultRowHeight="12.75"/>
  <cols>
    <col min="1" max="1" width="16.140625" style="260" customWidth="1"/>
    <col min="2" max="2" width="8.7109375" style="260" customWidth="1"/>
    <col min="3" max="3" width="11.140625" style="260" customWidth="1"/>
    <col min="4" max="4" width="8.7109375" style="260" customWidth="1"/>
    <col min="5" max="5" width="7.28125" style="260" customWidth="1"/>
    <col min="6" max="6" width="11.28125" style="260" customWidth="1"/>
    <col min="7" max="7" width="9.28125" style="260" customWidth="1"/>
    <col min="8" max="8" width="10.7109375" style="260" customWidth="1"/>
    <col min="9" max="9" width="8.421875" style="260" customWidth="1"/>
    <col min="10" max="16384" width="9.140625" style="260" customWidth="1"/>
  </cols>
  <sheetData>
    <row r="1" spans="8:9" ht="15.75">
      <c r="H1" s="1031" t="s">
        <v>345</v>
      </c>
      <c r="I1" s="1031"/>
    </row>
    <row r="2" ht="5.25" customHeight="1" thickBot="1"/>
    <row r="3" spans="1:9" ht="26.25" customHeight="1" thickBot="1">
      <c r="A3" s="257" t="s">
        <v>54</v>
      </c>
      <c r="B3" s="258"/>
      <c r="C3" s="258"/>
      <c r="D3" s="258"/>
      <c r="E3" s="258"/>
      <c r="F3" s="258"/>
      <c r="G3" s="258"/>
      <c r="H3" s="258"/>
      <c r="I3" s="259"/>
    </row>
    <row r="4" spans="1:9" ht="14.25" thickBot="1">
      <c r="A4" s="261" t="s">
        <v>37</v>
      </c>
      <c r="B4" s="262" t="s">
        <v>38</v>
      </c>
      <c r="C4" s="263"/>
      <c r="D4" s="264"/>
      <c r="E4" s="265"/>
      <c r="F4" s="263" t="s">
        <v>39</v>
      </c>
      <c r="G4" s="263"/>
      <c r="H4" s="263"/>
      <c r="I4" s="266"/>
    </row>
    <row r="5" spans="1:9" s="271" customFormat="1" ht="33.75" customHeight="1" thickBot="1">
      <c r="A5" s="267"/>
      <c r="B5" s="268" t="s">
        <v>40</v>
      </c>
      <c r="C5" s="269" t="s">
        <v>41</v>
      </c>
      <c r="D5" s="268" t="s">
        <v>42</v>
      </c>
      <c r="E5" s="269" t="s">
        <v>43</v>
      </c>
      <c r="F5" s="268" t="s">
        <v>44</v>
      </c>
      <c r="G5" s="269" t="s">
        <v>41</v>
      </c>
      <c r="H5" s="268" t="s">
        <v>45</v>
      </c>
      <c r="I5" s="270" t="s">
        <v>43</v>
      </c>
    </row>
    <row r="6" spans="1:9" s="277" customFormat="1" ht="16.5" customHeight="1" thickBot="1">
      <c r="A6" s="272" t="s">
        <v>3</v>
      </c>
      <c r="B6" s="273">
        <f>SUM(B7:B21)</f>
        <v>8326.752</v>
      </c>
      <c r="C6" s="274">
        <f>(B6/$B$6)</f>
        <v>1</v>
      </c>
      <c r="D6" s="273">
        <f>SUM(D7:D21)</f>
        <v>11046.851999999999</v>
      </c>
      <c r="E6" s="275">
        <f aca="true" t="shared" si="0" ref="E6:E16">(B6/D6-1)*100</f>
        <v>-24.62330444908648</v>
      </c>
      <c r="F6" s="273">
        <f>SUM(F7:F21)</f>
        <v>48698.065</v>
      </c>
      <c r="G6" s="276">
        <f>(F6/$F$6)*100</f>
        <v>100</v>
      </c>
      <c r="H6" s="273">
        <f>SUM(H7:H21)</f>
        <v>62605.12399999998</v>
      </c>
      <c r="I6" s="275">
        <f aca="true" t="shared" si="1" ref="I6:I16">(F6/H6-1)*100</f>
        <v>-22.21393092360936</v>
      </c>
    </row>
    <row r="7" spans="1:9" s="277" customFormat="1" ht="16.5" customHeight="1" thickTop="1">
      <c r="A7" s="278" t="s">
        <v>55</v>
      </c>
      <c r="B7" s="279">
        <v>1667.617</v>
      </c>
      <c r="C7" s="280">
        <f aca="true" t="shared" si="2" ref="C7:C21">B7/$B$6</f>
        <v>0.20027220697818307</v>
      </c>
      <c r="D7" s="279">
        <v>1931.3190000000004</v>
      </c>
      <c r="E7" s="281">
        <f t="shared" si="0"/>
        <v>-13.653984660224461</v>
      </c>
      <c r="F7" s="279">
        <v>9289.332</v>
      </c>
      <c r="G7" s="280">
        <f aca="true" t="shared" si="3" ref="G7:G21">(F7/$F$6)</f>
        <v>0.19075361618577658</v>
      </c>
      <c r="H7" s="279">
        <v>11352.206000000002</v>
      </c>
      <c r="I7" s="282">
        <f t="shared" si="1"/>
        <v>-18.171569472928883</v>
      </c>
    </row>
    <row r="8" spans="1:9" s="277" customFormat="1" ht="16.5" customHeight="1">
      <c r="A8" s="278" t="s">
        <v>56</v>
      </c>
      <c r="B8" s="279">
        <v>1524.949</v>
      </c>
      <c r="C8" s="280">
        <f t="shared" si="2"/>
        <v>0.18313851547398072</v>
      </c>
      <c r="D8" s="279">
        <v>3461.506</v>
      </c>
      <c r="E8" s="281">
        <f t="shared" si="0"/>
        <v>-55.94550464451022</v>
      </c>
      <c r="F8" s="279">
        <v>7822.757000000002</v>
      </c>
      <c r="G8" s="280">
        <f t="shared" si="3"/>
        <v>0.16063794321191205</v>
      </c>
      <c r="H8" s="279">
        <v>18554.097</v>
      </c>
      <c r="I8" s="282">
        <f t="shared" si="1"/>
        <v>-57.83811521520017</v>
      </c>
    </row>
    <row r="9" spans="1:9" s="277" customFormat="1" ht="16.5" customHeight="1">
      <c r="A9" s="278" t="s">
        <v>49</v>
      </c>
      <c r="B9" s="279">
        <v>942.1710000000002</v>
      </c>
      <c r="C9" s="280">
        <f t="shared" si="2"/>
        <v>0.11314988125021619</v>
      </c>
      <c r="D9" s="279">
        <v>896.5710000000001</v>
      </c>
      <c r="E9" s="281">
        <f t="shared" si="0"/>
        <v>5.086044496197184</v>
      </c>
      <c r="F9" s="279">
        <v>5983.361999999999</v>
      </c>
      <c r="G9" s="280">
        <f t="shared" si="3"/>
        <v>0.12286652457340962</v>
      </c>
      <c r="H9" s="279">
        <v>6739.342999999997</v>
      </c>
      <c r="I9" s="282">
        <f t="shared" si="1"/>
        <v>-11.217428761230853</v>
      </c>
    </row>
    <row r="10" spans="1:9" s="277" customFormat="1" ht="16.5" customHeight="1">
      <c r="A10" s="283" t="s">
        <v>46</v>
      </c>
      <c r="B10" s="284">
        <v>917.5040000000001</v>
      </c>
      <c r="C10" s="280">
        <f t="shared" si="2"/>
        <v>0.11018750168132786</v>
      </c>
      <c r="D10" s="284">
        <v>1290.329</v>
      </c>
      <c r="E10" s="281">
        <f t="shared" si="0"/>
        <v>-28.893793753376062</v>
      </c>
      <c r="F10" s="284">
        <v>5892.960999999999</v>
      </c>
      <c r="G10" s="280">
        <f t="shared" si="3"/>
        <v>0.12101016744710491</v>
      </c>
      <c r="H10" s="284">
        <v>7871.3719999999985</v>
      </c>
      <c r="I10" s="282">
        <f t="shared" si="1"/>
        <v>-25.13425867815674</v>
      </c>
    </row>
    <row r="11" spans="1:9" s="277" customFormat="1" ht="16.5" customHeight="1">
      <c r="A11" s="283" t="s">
        <v>57</v>
      </c>
      <c r="B11" s="284">
        <v>527.9490000000001</v>
      </c>
      <c r="C11" s="280">
        <f t="shared" si="2"/>
        <v>0.0634039539066373</v>
      </c>
      <c r="D11" s="284">
        <v>483.66</v>
      </c>
      <c r="E11" s="281">
        <f t="shared" si="0"/>
        <v>9.157052474879057</v>
      </c>
      <c r="F11" s="284">
        <v>2836.6409999999996</v>
      </c>
      <c r="G11" s="280">
        <f t="shared" si="3"/>
        <v>0.05824956289331002</v>
      </c>
      <c r="H11" s="284">
        <v>2636.344</v>
      </c>
      <c r="I11" s="282">
        <f t="shared" si="1"/>
        <v>7.597529002284964</v>
      </c>
    </row>
    <row r="12" spans="1:9" s="277" customFormat="1" ht="16.5" customHeight="1">
      <c r="A12" s="283" t="s">
        <v>58</v>
      </c>
      <c r="B12" s="284">
        <v>472.645</v>
      </c>
      <c r="C12" s="280">
        <f t="shared" si="2"/>
        <v>0.05676222853760986</v>
      </c>
      <c r="D12" s="284">
        <v>681.5160000000001</v>
      </c>
      <c r="E12" s="281">
        <f t="shared" si="0"/>
        <v>-30.647996525393395</v>
      </c>
      <c r="F12" s="284">
        <v>3416.0829999999996</v>
      </c>
      <c r="G12" s="280">
        <f t="shared" si="3"/>
        <v>0.07014822868218684</v>
      </c>
      <c r="H12" s="284">
        <v>2182.9330000000004</v>
      </c>
      <c r="I12" s="282">
        <f t="shared" si="1"/>
        <v>56.49051070280209</v>
      </c>
    </row>
    <row r="13" spans="1:9" s="277" customFormat="1" ht="16.5" customHeight="1">
      <c r="A13" s="283" t="s">
        <v>47</v>
      </c>
      <c r="B13" s="284">
        <v>437.78400000000005</v>
      </c>
      <c r="C13" s="280">
        <f t="shared" si="2"/>
        <v>0.052575602107520436</v>
      </c>
      <c r="D13" s="284">
        <v>421.42</v>
      </c>
      <c r="E13" s="281">
        <f t="shared" si="0"/>
        <v>3.8830620283802464</v>
      </c>
      <c r="F13" s="284">
        <v>2304.126999999999</v>
      </c>
      <c r="G13" s="280">
        <f t="shared" si="3"/>
        <v>0.04731454935632451</v>
      </c>
      <c r="H13" s="284">
        <v>2658.8269999999984</v>
      </c>
      <c r="I13" s="282">
        <f t="shared" si="1"/>
        <v>-13.34046931221925</v>
      </c>
    </row>
    <row r="14" spans="1:9" s="277" customFormat="1" ht="16.5" customHeight="1">
      <c r="A14" s="283" t="s">
        <v>59</v>
      </c>
      <c r="B14" s="284">
        <v>421.1</v>
      </c>
      <c r="C14" s="280">
        <f t="shared" si="2"/>
        <v>0.0505719396950936</v>
      </c>
      <c r="D14" s="284">
        <v>532.9110000000001</v>
      </c>
      <c r="E14" s="281">
        <f t="shared" si="0"/>
        <v>-20.981176969512738</v>
      </c>
      <c r="F14" s="284">
        <v>2614.5969999999998</v>
      </c>
      <c r="G14" s="280">
        <f t="shared" si="3"/>
        <v>0.05368995667486993</v>
      </c>
      <c r="H14" s="284">
        <v>3088.4590000000017</v>
      </c>
      <c r="I14" s="282">
        <f t="shared" si="1"/>
        <v>-15.342991440067733</v>
      </c>
    </row>
    <row r="15" spans="1:9" s="277" customFormat="1" ht="16.5" customHeight="1">
      <c r="A15" s="283" t="s">
        <v>48</v>
      </c>
      <c r="B15" s="284">
        <v>344.8109999999997</v>
      </c>
      <c r="C15" s="280">
        <f t="shared" si="2"/>
        <v>0.041410023980538835</v>
      </c>
      <c r="D15" s="284">
        <v>287.9089999999999</v>
      </c>
      <c r="E15" s="281">
        <f t="shared" si="0"/>
        <v>19.76388372714983</v>
      </c>
      <c r="F15" s="284">
        <v>1696.9699999999943</v>
      </c>
      <c r="G15" s="280">
        <f t="shared" si="3"/>
        <v>0.03484676444536337</v>
      </c>
      <c r="H15" s="284">
        <v>1604.2039999999977</v>
      </c>
      <c r="I15" s="282">
        <f t="shared" si="1"/>
        <v>5.782681005657442</v>
      </c>
    </row>
    <row r="16" spans="1:9" s="277" customFormat="1" ht="16.5" customHeight="1">
      <c r="A16" s="283" t="s">
        <v>50</v>
      </c>
      <c r="B16" s="284">
        <v>282.40299999999996</v>
      </c>
      <c r="C16" s="280">
        <f t="shared" si="2"/>
        <v>0.03391514482477681</v>
      </c>
      <c r="D16" s="284">
        <v>356.023</v>
      </c>
      <c r="E16" s="281">
        <f t="shared" si="0"/>
        <v>-20.67843931431398</v>
      </c>
      <c r="F16" s="284">
        <v>1667.0989999999993</v>
      </c>
      <c r="G16" s="280">
        <f t="shared" si="3"/>
        <v>0.03423337251695728</v>
      </c>
      <c r="H16" s="284">
        <v>1972.2289999999987</v>
      </c>
      <c r="I16" s="282">
        <f t="shared" si="1"/>
        <v>-15.471327112622301</v>
      </c>
    </row>
    <row r="17" spans="1:9" s="277" customFormat="1" ht="16.5" customHeight="1">
      <c r="A17" s="283" t="s">
        <v>60</v>
      </c>
      <c r="B17" s="284">
        <v>210.61899999999997</v>
      </c>
      <c r="C17" s="280">
        <f t="shared" si="2"/>
        <v>0.025294256391928085</v>
      </c>
      <c r="D17" s="284"/>
      <c r="E17" s="281"/>
      <c r="F17" s="284">
        <v>1134.224</v>
      </c>
      <c r="G17" s="280">
        <f t="shared" si="3"/>
        <v>0.023290945954423443</v>
      </c>
      <c r="H17" s="284"/>
      <c r="I17" s="282"/>
    </row>
    <row r="18" spans="1:9" s="277" customFormat="1" ht="16.5" customHeight="1">
      <c r="A18" s="283" t="s">
        <v>61</v>
      </c>
      <c r="B18" s="284">
        <v>204</v>
      </c>
      <c r="C18" s="280">
        <f t="shared" si="2"/>
        <v>0.02449934860555472</v>
      </c>
      <c r="D18" s="284">
        <v>72.3</v>
      </c>
      <c r="E18" s="281">
        <f>(B18/D18-1)*100</f>
        <v>182.15767634854774</v>
      </c>
      <c r="F18" s="284">
        <v>912.65</v>
      </c>
      <c r="G18" s="280">
        <f t="shared" si="3"/>
        <v>0.018740991043483965</v>
      </c>
      <c r="H18" s="284">
        <v>790.7</v>
      </c>
      <c r="I18" s="282">
        <f>(F18/H18-1)*100</f>
        <v>15.423042873403304</v>
      </c>
    </row>
    <row r="19" spans="1:9" s="277" customFormat="1" ht="16.5" customHeight="1">
      <c r="A19" s="283" t="s">
        <v>62</v>
      </c>
      <c r="B19" s="284">
        <v>201.44</v>
      </c>
      <c r="C19" s="280">
        <f t="shared" si="2"/>
        <v>0.02419190579952423</v>
      </c>
      <c r="D19" s="284">
        <v>246.09</v>
      </c>
      <c r="E19" s="281">
        <f>(B19/D19-1)*100</f>
        <v>-18.143768539965055</v>
      </c>
      <c r="F19" s="284">
        <v>1691.83</v>
      </c>
      <c r="G19" s="280">
        <f t="shared" si="3"/>
        <v>0.034741216103761</v>
      </c>
      <c r="H19" s="284">
        <v>786.56</v>
      </c>
      <c r="I19" s="282">
        <f>(F19/H19-1)*100</f>
        <v>115.09230065093573</v>
      </c>
    </row>
    <row r="20" spans="1:9" s="277" customFormat="1" ht="16.5" customHeight="1">
      <c r="A20" s="283" t="s">
        <v>52</v>
      </c>
      <c r="B20" s="284">
        <v>161.66</v>
      </c>
      <c r="C20" s="280">
        <f t="shared" si="2"/>
        <v>0.01941453282144106</v>
      </c>
      <c r="D20" s="284">
        <v>119.86600000000001</v>
      </c>
      <c r="E20" s="281">
        <f>(B20/D20-1)*100</f>
        <v>34.867268449768886</v>
      </c>
      <c r="F20" s="284">
        <v>909.4619999999995</v>
      </c>
      <c r="G20" s="280">
        <f t="shared" si="3"/>
        <v>0.018675526430054244</v>
      </c>
      <c r="H20" s="284">
        <v>1087.1179999999974</v>
      </c>
      <c r="I20" s="282">
        <f>(F20/H20-1)*100</f>
        <v>-16.341924243734198</v>
      </c>
    </row>
    <row r="21" spans="1:9" s="277" customFormat="1" ht="16.5" customHeight="1" thickBot="1">
      <c r="A21" s="285" t="s">
        <v>63</v>
      </c>
      <c r="B21" s="286">
        <v>10.1</v>
      </c>
      <c r="C21" s="287">
        <f t="shared" si="2"/>
        <v>0.00121295794566717</v>
      </c>
      <c r="D21" s="286">
        <v>265.4320000000001</v>
      </c>
      <c r="E21" s="288">
        <f>(B21/D21-1)*100</f>
        <v>-96.19488230507248</v>
      </c>
      <c r="F21" s="286">
        <v>525.97</v>
      </c>
      <c r="G21" s="287">
        <f t="shared" si="3"/>
        <v>0.01080063448106203</v>
      </c>
      <c r="H21" s="286">
        <v>1280.7320000000002</v>
      </c>
      <c r="I21" s="289">
        <f>(F21/H21-1)*100</f>
        <v>-58.93207946705479</v>
      </c>
    </row>
    <row r="22" ht="14.25">
      <c r="A22" s="218" t="s">
        <v>64</v>
      </c>
    </row>
    <row r="23" ht="14.25">
      <c r="A23" s="218" t="s">
        <v>65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I6:I21 E6:E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4" zoomScaleNormal="84" workbookViewId="0" topLeftCell="C1">
      <selection activeCell="A1" sqref="A1"/>
    </sheetView>
  </sheetViews>
  <sheetFormatPr defaultColWidth="9.140625" defaultRowHeight="12.75"/>
  <cols>
    <col min="1" max="1" width="20.140625" style="293" customWidth="1"/>
    <col min="2" max="4" width="9.57421875" style="293" bestFit="1" customWidth="1"/>
    <col min="5" max="5" width="10.28125" style="293" bestFit="1" customWidth="1"/>
    <col min="6" max="6" width="9.57421875" style="293" bestFit="1" customWidth="1"/>
    <col min="7" max="7" width="9.421875" style="293" customWidth="1"/>
    <col min="8" max="8" width="9.57421875" style="293" bestFit="1" customWidth="1"/>
    <col min="9" max="9" width="9.28125" style="293" customWidth="1"/>
    <col min="10" max="11" width="11.57421875" style="293" bestFit="1" customWidth="1"/>
    <col min="12" max="12" width="11.421875" style="293" bestFit="1" customWidth="1"/>
    <col min="13" max="13" width="10.28125" style="293" bestFit="1" customWidth="1"/>
    <col min="14" max="14" width="11.57421875" style="293" bestFit="1" customWidth="1"/>
    <col min="15" max="15" width="11.140625" style="293" customWidth="1"/>
    <col min="16" max="16" width="11.421875" style="293" bestFit="1" customWidth="1"/>
    <col min="17" max="17" width="10.00390625" style="293" customWidth="1"/>
    <col min="18" max="16384" width="9.140625" style="293" customWidth="1"/>
  </cols>
  <sheetData>
    <row r="1" spans="16:17" ht="15.75">
      <c r="P1" s="1031" t="s">
        <v>345</v>
      </c>
      <c r="Q1" s="1031"/>
    </row>
    <row r="2" ht="6" customHeight="1" thickBot="1"/>
    <row r="3" spans="1:17" ht="30" customHeight="1" thickBot="1">
      <c r="A3" s="290" t="s">
        <v>66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2"/>
    </row>
    <row r="4" spans="1:17" ht="15.75" customHeight="1" thickBot="1">
      <c r="A4" s="294" t="s">
        <v>67</v>
      </c>
      <c r="B4" s="295" t="s">
        <v>38</v>
      </c>
      <c r="C4" s="296"/>
      <c r="D4" s="296"/>
      <c r="E4" s="296"/>
      <c r="F4" s="296"/>
      <c r="G4" s="296"/>
      <c r="H4" s="296"/>
      <c r="I4" s="297"/>
      <c r="J4" s="298" t="s">
        <v>39</v>
      </c>
      <c r="K4" s="296"/>
      <c r="L4" s="296"/>
      <c r="M4" s="296"/>
      <c r="N4" s="296"/>
      <c r="O4" s="296"/>
      <c r="P4" s="296"/>
      <c r="Q4" s="297"/>
    </row>
    <row r="5" spans="1:17" s="307" customFormat="1" ht="26.25" customHeight="1">
      <c r="A5" s="299"/>
      <c r="B5" s="300" t="s">
        <v>40</v>
      </c>
      <c r="C5" s="301"/>
      <c r="D5" s="302"/>
      <c r="E5" s="303" t="s">
        <v>41</v>
      </c>
      <c r="F5" s="304" t="s">
        <v>42</v>
      </c>
      <c r="G5" s="301"/>
      <c r="H5" s="302"/>
      <c r="I5" s="305" t="s">
        <v>43</v>
      </c>
      <c r="J5" s="304" t="s">
        <v>44</v>
      </c>
      <c r="K5" s="301"/>
      <c r="L5" s="302"/>
      <c r="M5" s="303" t="s">
        <v>41</v>
      </c>
      <c r="N5" s="304" t="s">
        <v>45</v>
      </c>
      <c r="O5" s="301"/>
      <c r="P5" s="302"/>
      <c r="Q5" s="306" t="s">
        <v>43</v>
      </c>
    </row>
    <row r="6" spans="1:17" s="307" customFormat="1" ht="14.25" thickBot="1">
      <c r="A6" s="308"/>
      <c r="B6" s="309" t="s">
        <v>10</v>
      </c>
      <c r="C6" s="310" t="s">
        <v>11</v>
      </c>
      <c r="D6" s="310" t="s">
        <v>12</v>
      </c>
      <c r="E6" s="311"/>
      <c r="F6" s="312" t="s">
        <v>10</v>
      </c>
      <c r="G6" s="313" t="s">
        <v>11</v>
      </c>
      <c r="H6" s="313" t="s">
        <v>12</v>
      </c>
      <c r="I6" s="314"/>
      <c r="J6" s="315" t="s">
        <v>10</v>
      </c>
      <c r="K6" s="310" t="s">
        <v>11</v>
      </c>
      <c r="L6" s="310" t="s">
        <v>12</v>
      </c>
      <c r="M6" s="311"/>
      <c r="N6" s="312" t="s">
        <v>10</v>
      </c>
      <c r="O6" s="313" t="s">
        <v>11</v>
      </c>
      <c r="P6" s="313" t="s">
        <v>12</v>
      </c>
      <c r="Q6" s="316"/>
    </row>
    <row r="7" spans="1:17" s="322" customFormat="1" ht="18.75" customHeight="1" thickBot="1">
      <c r="A7" s="317" t="s">
        <v>3</v>
      </c>
      <c r="B7" s="318">
        <f>SUM(B8:B32)</f>
        <v>243843</v>
      </c>
      <c r="C7" s="319">
        <f>SUM(C8:C32)</f>
        <v>243415</v>
      </c>
      <c r="D7" s="319">
        <f aca="true" t="shared" si="0" ref="D7:D32">C7+B7</f>
        <v>487258</v>
      </c>
      <c r="E7" s="320">
        <f aca="true" t="shared" si="1" ref="E7:E32">(D7/$D$7)</f>
        <v>1</v>
      </c>
      <c r="F7" s="321">
        <f>SUM(F8:F32)</f>
        <v>244421</v>
      </c>
      <c r="G7" s="319">
        <f>SUM(G8:G32)</f>
        <v>221068</v>
      </c>
      <c r="H7" s="318">
        <f aca="true" t="shared" si="2" ref="H7:H32">G7+F7</f>
        <v>465489</v>
      </c>
      <c r="I7" s="320">
        <f aca="true" t="shared" si="3" ref="I7:I19">(D7/H7-1)</f>
        <v>0.0467658741667365</v>
      </c>
      <c r="J7" s="321">
        <f>SUM(J8:J32)</f>
        <v>1330129</v>
      </c>
      <c r="K7" s="319">
        <f>SUM(K8:K32)</f>
        <v>1253905</v>
      </c>
      <c r="L7" s="319">
        <f aca="true" t="shared" si="4" ref="L7:L32">K7+J7</f>
        <v>2584034</v>
      </c>
      <c r="M7" s="320">
        <f aca="true" t="shared" si="5" ref="M7:M32">(L7/$L$7)</f>
        <v>1</v>
      </c>
      <c r="N7" s="321">
        <f>SUM(N8:N32)</f>
        <v>1311455</v>
      </c>
      <c r="O7" s="319">
        <f>SUM(O8:O32)</f>
        <v>1200062</v>
      </c>
      <c r="P7" s="319">
        <f aca="true" t="shared" si="6" ref="P7:P32">O7+N7</f>
        <v>2511517</v>
      </c>
      <c r="Q7" s="320">
        <f aca="true" t="shared" si="7" ref="Q7:Q19">(L7/P7-1)</f>
        <v>0.028873784250713852</v>
      </c>
    </row>
    <row r="8" spans="1:17" ht="18.75" customHeight="1" thickTop="1">
      <c r="A8" s="323" t="s">
        <v>46</v>
      </c>
      <c r="B8" s="324">
        <v>87510</v>
      </c>
      <c r="C8" s="325">
        <v>91944</v>
      </c>
      <c r="D8" s="325">
        <f t="shared" si="0"/>
        <v>179454</v>
      </c>
      <c r="E8" s="326">
        <f t="shared" si="1"/>
        <v>0.3682935939481753</v>
      </c>
      <c r="F8" s="327">
        <v>85833</v>
      </c>
      <c r="G8" s="325">
        <v>90677</v>
      </c>
      <c r="H8" s="325">
        <f t="shared" si="2"/>
        <v>176510</v>
      </c>
      <c r="I8" s="326">
        <f t="shared" si="3"/>
        <v>0.016678941703019756</v>
      </c>
      <c r="J8" s="327">
        <v>478754</v>
      </c>
      <c r="K8" s="325">
        <v>493841</v>
      </c>
      <c r="L8" s="325">
        <f t="shared" si="4"/>
        <v>972595</v>
      </c>
      <c r="M8" s="326">
        <f t="shared" si="5"/>
        <v>0.3763863014186346</v>
      </c>
      <c r="N8" s="327">
        <v>485211</v>
      </c>
      <c r="O8" s="325">
        <v>499928</v>
      </c>
      <c r="P8" s="325">
        <f t="shared" si="6"/>
        <v>985139</v>
      </c>
      <c r="Q8" s="328">
        <f t="shared" si="7"/>
        <v>-0.012733228508870376</v>
      </c>
    </row>
    <row r="9" spans="1:17" ht="18.75" customHeight="1">
      <c r="A9" s="329" t="s">
        <v>68</v>
      </c>
      <c r="B9" s="330">
        <v>21574</v>
      </c>
      <c r="C9" s="331">
        <v>23316</v>
      </c>
      <c r="D9" s="331">
        <f t="shared" si="0"/>
        <v>44890</v>
      </c>
      <c r="E9" s="332">
        <f t="shared" si="1"/>
        <v>0.09212778445915716</v>
      </c>
      <c r="F9" s="333">
        <v>25915</v>
      </c>
      <c r="G9" s="331">
        <v>24589</v>
      </c>
      <c r="H9" s="331">
        <f t="shared" si="2"/>
        <v>50504</v>
      </c>
      <c r="I9" s="332">
        <f t="shared" si="3"/>
        <v>-0.11115951211785202</v>
      </c>
      <c r="J9" s="333">
        <v>106958</v>
      </c>
      <c r="K9" s="331">
        <v>107149</v>
      </c>
      <c r="L9" s="331">
        <f t="shared" si="4"/>
        <v>214107</v>
      </c>
      <c r="M9" s="332">
        <f t="shared" si="5"/>
        <v>0.08285765589771651</v>
      </c>
      <c r="N9" s="333">
        <v>134098</v>
      </c>
      <c r="O9" s="331">
        <v>126654</v>
      </c>
      <c r="P9" s="331">
        <f t="shared" si="6"/>
        <v>260752</v>
      </c>
      <c r="Q9" s="334">
        <f t="shared" si="7"/>
        <v>-0.17888645149414006</v>
      </c>
    </row>
    <row r="10" spans="1:17" ht="18.75" customHeight="1">
      <c r="A10" s="329" t="s">
        <v>49</v>
      </c>
      <c r="B10" s="330">
        <v>16416</v>
      </c>
      <c r="C10" s="331">
        <v>18339</v>
      </c>
      <c r="D10" s="331">
        <f t="shared" si="0"/>
        <v>34755</v>
      </c>
      <c r="E10" s="332">
        <f t="shared" si="1"/>
        <v>0.07132771550184912</v>
      </c>
      <c r="F10" s="333">
        <v>21212</v>
      </c>
      <c r="G10" s="331">
        <v>10961</v>
      </c>
      <c r="H10" s="331">
        <f t="shared" si="2"/>
        <v>32173</v>
      </c>
      <c r="I10" s="332">
        <f t="shared" si="3"/>
        <v>0.08025362881919618</v>
      </c>
      <c r="J10" s="333">
        <v>112920</v>
      </c>
      <c r="K10" s="331">
        <v>101555</v>
      </c>
      <c r="L10" s="331">
        <f t="shared" si="4"/>
        <v>214475</v>
      </c>
      <c r="M10" s="332">
        <f t="shared" si="5"/>
        <v>0.08300006888454255</v>
      </c>
      <c r="N10" s="333">
        <v>79988</v>
      </c>
      <c r="O10" s="331">
        <v>65604</v>
      </c>
      <c r="P10" s="331">
        <f t="shared" si="6"/>
        <v>145592</v>
      </c>
      <c r="Q10" s="334">
        <f t="shared" si="7"/>
        <v>0.4731235232705093</v>
      </c>
    </row>
    <row r="11" spans="1:17" ht="18.75" customHeight="1">
      <c r="A11" s="329" t="s">
        <v>69</v>
      </c>
      <c r="B11" s="330">
        <v>16784</v>
      </c>
      <c r="C11" s="331">
        <v>14716</v>
      </c>
      <c r="D11" s="331">
        <f t="shared" si="0"/>
        <v>31500</v>
      </c>
      <c r="E11" s="332">
        <f t="shared" si="1"/>
        <v>0.06464747628566386</v>
      </c>
      <c r="F11" s="333">
        <v>17989</v>
      </c>
      <c r="G11" s="331">
        <v>17179</v>
      </c>
      <c r="H11" s="331">
        <f t="shared" si="2"/>
        <v>35168</v>
      </c>
      <c r="I11" s="332">
        <f t="shared" si="3"/>
        <v>-0.10429936305732479</v>
      </c>
      <c r="J11" s="333">
        <v>94152</v>
      </c>
      <c r="K11" s="331">
        <v>85700</v>
      </c>
      <c r="L11" s="331">
        <f t="shared" si="4"/>
        <v>179852</v>
      </c>
      <c r="M11" s="332">
        <f t="shared" si="5"/>
        <v>0.06960125137672338</v>
      </c>
      <c r="N11" s="333">
        <v>110303</v>
      </c>
      <c r="O11" s="331">
        <v>101017</v>
      </c>
      <c r="P11" s="331">
        <f t="shared" si="6"/>
        <v>211320</v>
      </c>
      <c r="Q11" s="334">
        <f t="shared" si="7"/>
        <v>-0.14891160325572594</v>
      </c>
    </row>
    <row r="12" spans="1:17" ht="18.75" customHeight="1">
      <c r="A12" s="329" t="s">
        <v>70</v>
      </c>
      <c r="B12" s="330">
        <v>13300</v>
      </c>
      <c r="C12" s="331">
        <v>13681</v>
      </c>
      <c r="D12" s="331">
        <f t="shared" si="0"/>
        <v>26981</v>
      </c>
      <c r="E12" s="332">
        <f t="shared" si="1"/>
        <v>0.05537312881471418</v>
      </c>
      <c r="F12" s="333">
        <v>12075</v>
      </c>
      <c r="G12" s="331">
        <v>11273</v>
      </c>
      <c r="H12" s="331">
        <f t="shared" si="2"/>
        <v>23348</v>
      </c>
      <c r="I12" s="332">
        <f t="shared" si="3"/>
        <v>0.15560219290731547</v>
      </c>
      <c r="J12" s="333">
        <v>63495</v>
      </c>
      <c r="K12" s="331">
        <v>54838</v>
      </c>
      <c r="L12" s="331">
        <f t="shared" si="4"/>
        <v>118333</v>
      </c>
      <c r="M12" s="332">
        <f t="shared" si="5"/>
        <v>0.04579390209261953</v>
      </c>
      <c r="N12" s="333">
        <v>68795</v>
      </c>
      <c r="O12" s="331">
        <v>50434</v>
      </c>
      <c r="P12" s="331">
        <f t="shared" si="6"/>
        <v>119229</v>
      </c>
      <c r="Q12" s="334">
        <f t="shared" si="7"/>
        <v>-0.0075149502218420094</v>
      </c>
    </row>
    <row r="13" spans="1:17" ht="18.75" customHeight="1">
      <c r="A13" s="329" t="s">
        <v>71</v>
      </c>
      <c r="B13" s="330">
        <v>10246</v>
      </c>
      <c r="C13" s="331">
        <v>10370</v>
      </c>
      <c r="D13" s="331">
        <f t="shared" si="0"/>
        <v>20616</v>
      </c>
      <c r="E13" s="332">
        <f t="shared" si="1"/>
        <v>0.04231023400334115</v>
      </c>
      <c r="F13" s="333">
        <v>11811</v>
      </c>
      <c r="G13" s="331">
        <v>7552</v>
      </c>
      <c r="H13" s="331">
        <f t="shared" si="2"/>
        <v>19363</v>
      </c>
      <c r="I13" s="332">
        <f t="shared" si="3"/>
        <v>0.06471104684191498</v>
      </c>
      <c r="J13" s="333">
        <v>52621</v>
      </c>
      <c r="K13" s="331">
        <v>50917</v>
      </c>
      <c r="L13" s="331">
        <f t="shared" si="4"/>
        <v>103538</v>
      </c>
      <c r="M13" s="332">
        <f t="shared" si="5"/>
        <v>0.04006835823367649</v>
      </c>
      <c r="N13" s="333">
        <v>50772</v>
      </c>
      <c r="O13" s="331">
        <v>42368</v>
      </c>
      <c r="P13" s="331">
        <f t="shared" si="6"/>
        <v>93140</v>
      </c>
      <c r="Q13" s="334">
        <f t="shared" si="7"/>
        <v>0.11163839381576124</v>
      </c>
    </row>
    <row r="14" spans="1:17" ht="18.75" customHeight="1">
      <c r="A14" s="329" t="s">
        <v>72</v>
      </c>
      <c r="B14" s="330">
        <v>10142</v>
      </c>
      <c r="C14" s="331">
        <v>10442</v>
      </c>
      <c r="D14" s="331">
        <f t="shared" si="0"/>
        <v>20584</v>
      </c>
      <c r="E14" s="332">
        <f t="shared" si="1"/>
        <v>0.04224456037663825</v>
      </c>
      <c r="F14" s="333">
        <v>2918</v>
      </c>
      <c r="G14" s="331">
        <v>3299</v>
      </c>
      <c r="H14" s="331">
        <f t="shared" si="2"/>
        <v>6217</v>
      </c>
      <c r="I14" s="332">
        <f t="shared" si="3"/>
        <v>2.3109216663985843</v>
      </c>
      <c r="J14" s="333">
        <v>44638</v>
      </c>
      <c r="K14" s="331">
        <v>44773</v>
      </c>
      <c r="L14" s="331">
        <f t="shared" si="4"/>
        <v>89411</v>
      </c>
      <c r="M14" s="332">
        <f t="shared" si="5"/>
        <v>0.03460132490516766</v>
      </c>
      <c r="N14" s="333">
        <v>5473</v>
      </c>
      <c r="O14" s="331">
        <v>5853</v>
      </c>
      <c r="P14" s="331">
        <f t="shared" si="6"/>
        <v>11326</v>
      </c>
      <c r="Q14" s="334">
        <f t="shared" si="7"/>
        <v>6.8943139678615575</v>
      </c>
    </row>
    <row r="15" spans="1:17" ht="18.75" customHeight="1">
      <c r="A15" s="329" t="s">
        <v>47</v>
      </c>
      <c r="B15" s="330">
        <v>11712</v>
      </c>
      <c r="C15" s="331">
        <v>5572</v>
      </c>
      <c r="D15" s="331">
        <f t="shared" si="0"/>
        <v>17284</v>
      </c>
      <c r="E15" s="332">
        <f t="shared" si="1"/>
        <v>0.035471967622902036</v>
      </c>
      <c r="F15" s="333">
        <v>12259</v>
      </c>
      <c r="G15" s="331">
        <v>6007</v>
      </c>
      <c r="H15" s="331">
        <f t="shared" si="2"/>
        <v>18266</v>
      </c>
      <c r="I15" s="332">
        <f t="shared" si="3"/>
        <v>-0.05376108617102815</v>
      </c>
      <c r="J15" s="333">
        <v>73128</v>
      </c>
      <c r="K15" s="331">
        <v>33863</v>
      </c>
      <c r="L15" s="331">
        <f t="shared" si="4"/>
        <v>106991</v>
      </c>
      <c r="M15" s="332">
        <f t="shared" si="5"/>
        <v>0.04140464096060655</v>
      </c>
      <c r="N15" s="333">
        <v>79818</v>
      </c>
      <c r="O15" s="331">
        <v>38936</v>
      </c>
      <c r="P15" s="331">
        <f t="shared" si="6"/>
        <v>118754</v>
      </c>
      <c r="Q15" s="334">
        <f t="shared" si="7"/>
        <v>-0.09905350556612835</v>
      </c>
    </row>
    <row r="16" spans="1:17" ht="18.75" customHeight="1">
      <c r="A16" s="329" t="s">
        <v>73</v>
      </c>
      <c r="B16" s="330">
        <v>8897</v>
      </c>
      <c r="C16" s="331">
        <v>8121</v>
      </c>
      <c r="D16" s="331">
        <f t="shared" si="0"/>
        <v>17018</v>
      </c>
      <c r="E16" s="332">
        <f t="shared" si="1"/>
        <v>0.03492605560093421</v>
      </c>
      <c r="F16" s="333">
        <v>4406</v>
      </c>
      <c r="G16" s="331">
        <v>3535</v>
      </c>
      <c r="H16" s="331">
        <f t="shared" si="2"/>
        <v>7941</v>
      </c>
      <c r="I16" s="332">
        <f t="shared" si="3"/>
        <v>1.1430550308525373</v>
      </c>
      <c r="J16" s="333">
        <v>36728</v>
      </c>
      <c r="K16" s="331">
        <v>35819</v>
      </c>
      <c r="L16" s="331">
        <f t="shared" si="4"/>
        <v>72547</v>
      </c>
      <c r="M16" s="332">
        <f t="shared" si="5"/>
        <v>0.028075094987140264</v>
      </c>
      <c r="N16" s="333">
        <v>19115</v>
      </c>
      <c r="O16" s="331">
        <v>18655</v>
      </c>
      <c r="P16" s="331">
        <f t="shared" si="6"/>
        <v>37770</v>
      </c>
      <c r="Q16" s="334">
        <f t="shared" si="7"/>
        <v>0.9207572147206777</v>
      </c>
    </row>
    <row r="17" spans="1:17" ht="18.75" customHeight="1">
      <c r="A17" s="329" t="s">
        <v>74</v>
      </c>
      <c r="B17" s="330">
        <v>7195</v>
      </c>
      <c r="C17" s="331">
        <v>7367</v>
      </c>
      <c r="D17" s="331">
        <f t="shared" si="0"/>
        <v>14562</v>
      </c>
      <c r="E17" s="332">
        <f t="shared" si="1"/>
        <v>0.029885604751486893</v>
      </c>
      <c r="F17" s="333">
        <v>5048</v>
      </c>
      <c r="G17" s="331">
        <v>5162</v>
      </c>
      <c r="H17" s="331">
        <f t="shared" si="2"/>
        <v>10210</v>
      </c>
      <c r="I17" s="332">
        <f t="shared" si="3"/>
        <v>0.4262487757100881</v>
      </c>
      <c r="J17" s="333">
        <v>37233</v>
      </c>
      <c r="K17" s="331">
        <v>33295</v>
      </c>
      <c r="L17" s="331">
        <f t="shared" si="4"/>
        <v>70528</v>
      </c>
      <c r="M17" s="332">
        <f t="shared" si="5"/>
        <v>0.02729375851865726</v>
      </c>
      <c r="N17" s="333">
        <v>26474</v>
      </c>
      <c r="O17" s="331">
        <v>24124</v>
      </c>
      <c r="P17" s="331">
        <f t="shared" si="6"/>
        <v>50598</v>
      </c>
      <c r="Q17" s="334">
        <f t="shared" si="7"/>
        <v>0.3938890865251592</v>
      </c>
    </row>
    <row r="18" spans="1:17" ht="18.75" customHeight="1">
      <c r="A18" s="329" t="s">
        <v>75</v>
      </c>
      <c r="B18" s="330">
        <v>6964</v>
      </c>
      <c r="C18" s="331">
        <v>7431</v>
      </c>
      <c r="D18" s="331">
        <f t="shared" si="0"/>
        <v>14395</v>
      </c>
      <c r="E18" s="332">
        <f t="shared" si="1"/>
        <v>0.02954287051213115</v>
      </c>
      <c r="F18" s="333">
        <v>7539</v>
      </c>
      <c r="G18" s="331">
        <v>7554</v>
      </c>
      <c r="H18" s="331">
        <f t="shared" si="2"/>
        <v>15093</v>
      </c>
      <c r="I18" s="332">
        <f t="shared" si="3"/>
        <v>-0.046246604386139256</v>
      </c>
      <c r="J18" s="333">
        <v>42741</v>
      </c>
      <c r="K18" s="331">
        <v>36849</v>
      </c>
      <c r="L18" s="331">
        <f t="shared" si="4"/>
        <v>79590</v>
      </c>
      <c r="M18" s="332">
        <f t="shared" si="5"/>
        <v>0.030800678319248122</v>
      </c>
      <c r="N18" s="333">
        <v>44910</v>
      </c>
      <c r="O18" s="331">
        <v>39758</v>
      </c>
      <c r="P18" s="331">
        <f t="shared" si="6"/>
        <v>84668</v>
      </c>
      <c r="Q18" s="334">
        <f t="shared" si="7"/>
        <v>-0.05997543345774081</v>
      </c>
    </row>
    <row r="19" spans="1:17" ht="18.75" customHeight="1">
      <c r="A19" s="329" t="s">
        <v>76</v>
      </c>
      <c r="B19" s="330">
        <v>7513</v>
      </c>
      <c r="C19" s="331">
        <v>6666</v>
      </c>
      <c r="D19" s="331">
        <f t="shared" si="0"/>
        <v>14179</v>
      </c>
      <c r="E19" s="332">
        <f t="shared" si="1"/>
        <v>0.029099573531886597</v>
      </c>
      <c r="F19" s="333">
        <v>6675</v>
      </c>
      <c r="G19" s="331">
        <v>5270</v>
      </c>
      <c r="H19" s="331">
        <f t="shared" si="2"/>
        <v>11945</v>
      </c>
      <c r="I19" s="332">
        <f t="shared" si="3"/>
        <v>0.1870238593553788</v>
      </c>
      <c r="J19" s="333">
        <v>37251</v>
      </c>
      <c r="K19" s="331">
        <v>35592</v>
      </c>
      <c r="L19" s="331">
        <f t="shared" si="4"/>
        <v>72843</v>
      </c>
      <c r="M19" s="332">
        <f t="shared" si="5"/>
        <v>0.028189644563500326</v>
      </c>
      <c r="N19" s="333">
        <v>36531</v>
      </c>
      <c r="O19" s="331">
        <v>34785</v>
      </c>
      <c r="P19" s="331">
        <f t="shared" si="6"/>
        <v>71316</v>
      </c>
      <c r="Q19" s="334">
        <f t="shared" si="7"/>
        <v>0.021411744909978214</v>
      </c>
    </row>
    <row r="20" spans="1:17" ht="18.75" customHeight="1">
      <c r="A20" s="329" t="s">
        <v>77</v>
      </c>
      <c r="B20" s="330">
        <v>4161</v>
      </c>
      <c r="C20" s="331">
        <v>4060</v>
      </c>
      <c r="D20" s="331">
        <f t="shared" si="0"/>
        <v>8221</v>
      </c>
      <c r="E20" s="332">
        <f t="shared" si="1"/>
        <v>0.016871965160141035</v>
      </c>
      <c r="F20" s="333"/>
      <c r="G20" s="331"/>
      <c r="H20" s="331">
        <f t="shared" si="2"/>
        <v>0</v>
      </c>
      <c r="I20" s="332"/>
      <c r="J20" s="333">
        <v>16276</v>
      </c>
      <c r="K20" s="331">
        <v>14921</v>
      </c>
      <c r="L20" s="331">
        <f t="shared" si="4"/>
        <v>31197</v>
      </c>
      <c r="M20" s="332">
        <f t="shared" si="5"/>
        <v>0.012072983559813842</v>
      </c>
      <c r="N20" s="333"/>
      <c r="O20" s="331"/>
      <c r="P20" s="331">
        <f t="shared" si="6"/>
        <v>0</v>
      </c>
      <c r="Q20" s="334"/>
    </row>
    <row r="21" spans="1:17" ht="18.75" customHeight="1">
      <c r="A21" s="329" t="s">
        <v>78</v>
      </c>
      <c r="B21" s="330">
        <v>3628</v>
      </c>
      <c r="C21" s="331">
        <v>3899</v>
      </c>
      <c r="D21" s="331">
        <f t="shared" si="0"/>
        <v>7527</v>
      </c>
      <c r="E21" s="332">
        <f t="shared" si="1"/>
        <v>0.015447668381021963</v>
      </c>
      <c r="F21" s="333">
        <v>4406</v>
      </c>
      <c r="G21" s="331">
        <v>4346</v>
      </c>
      <c r="H21" s="331">
        <f t="shared" si="2"/>
        <v>8752</v>
      </c>
      <c r="I21" s="332">
        <f aca="true" t="shared" si="8" ref="I21:I32">(D21/H21-1)</f>
        <v>-0.13996800731261427</v>
      </c>
      <c r="J21" s="333">
        <v>19215</v>
      </c>
      <c r="K21" s="331">
        <v>20855</v>
      </c>
      <c r="L21" s="331">
        <f t="shared" si="4"/>
        <v>40070</v>
      </c>
      <c r="M21" s="332">
        <f t="shared" si="5"/>
        <v>0.015506761907931552</v>
      </c>
      <c r="N21" s="333">
        <v>20755</v>
      </c>
      <c r="O21" s="331">
        <v>22402</v>
      </c>
      <c r="P21" s="331">
        <f t="shared" si="6"/>
        <v>43157</v>
      </c>
      <c r="Q21" s="334">
        <f aca="true" t="shared" si="9" ref="Q21:Q32">(L21/P21-1)</f>
        <v>-0.0715295317098037</v>
      </c>
    </row>
    <row r="22" spans="1:17" ht="18.75" customHeight="1">
      <c r="A22" s="329" t="s">
        <v>79</v>
      </c>
      <c r="B22" s="330">
        <v>3349</v>
      </c>
      <c r="C22" s="331">
        <v>2703</v>
      </c>
      <c r="D22" s="331">
        <f t="shared" si="0"/>
        <v>6052</v>
      </c>
      <c r="E22" s="332">
        <f t="shared" si="1"/>
        <v>0.012420524650185323</v>
      </c>
      <c r="F22" s="333">
        <v>3491</v>
      </c>
      <c r="G22" s="331">
        <v>2816</v>
      </c>
      <c r="H22" s="331">
        <f t="shared" si="2"/>
        <v>6307</v>
      </c>
      <c r="I22" s="332">
        <f t="shared" si="8"/>
        <v>-0.040431266846361225</v>
      </c>
      <c r="J22" s="333">
        <v>15688</v>
      </c>
      <c r="K22" s="331">
        <v>15052</v>
      </c>
      <c r="L22" s="331">
        <f t="shared" si="4"/>
        <v>30740</v>
      </c>
      <c r="M22" s="332">
        <f t="shared" si="5"/>
        <v>0.011896128301717393</v>
      </c>
      <c r="N22" s="333">
        <v>21002</v>
      </c>
      <c r="O22" s="331">
        <v>19542</v>
      </c>
      <c r="P22" s="331">
        <f t="shared" si="6"/>
        <v>40544</v>
      </c>
      <c r="Q22" s="334">
        <f t="shared" si="9"/>
        <v>-0.24181136543014992</v>
      </c>
    </row>
    <row r="23" spans="1:17" ht="18.75" customHeight="1">
      <c r="A23" s="329" t="s">
        <v>48</v>
      </c>
      <c r="B23" s="330">
        <v>2693</v>
      </c>
      <c r="C23" s="331">
        <v>2766</v>
      </c>
      <c r="D23" s="331">
        <f t="shared" si="0"/>
        <v>5459</v>
      </c>
      <c r="E23" s="332">
        <f t="shared" si="1"/>
        <v>0.01120351025534727</v>
      </c>
      <c r="F23" s="333">
        <v>2992</v>
      </c>
      <c r="G23" s="331">
        <v>2756</v>
      </c>
      <c r="H23" s="331">
        <f t="shared" si="2"/>
        <v>5748</v>
      </c>
      <c r="I23" s="332">
        <f t="shared" si="8"/>
        <v>-0.05027835768963118</v>
      </c>
      <c r="J23" s="333">
        <v>17605</v>
      </c>
      <c r="K23" s="331">
        <v>16801</v>
      </c>
      <c r="L23" s="331">
        <f t="shared" si="4"/>
        <v>34406</v>
      </c>
      <c r="M23" s="332">
        <f t="shared" si="5"/>
        <v>0.013314840284609258</v>
      </c>
      <c r="N23" s="333">
        <v>18613</v>
      </c>
      <c r="O23" s="331">
        <v>17234</v>
      </c>
      <c r="P23" s="331">
        <f t="shared" si="6"/>
        <v>35847</v>
      </c>
      <c r="Q23" s="334">
        <f t="shared" si="9"/>
        <v>-0.04019862192094181</v>
      </c>
    </row>
    <row r="24" spans="1:17" ht="18.75" customHeight="1">
      <c r="A24" s="329" t="s">
        <v>80</v>
      </c>
      <c r="B24" s="330">
        <v>2761</v>
      </c>
      <c r="C24" s="331">
        <v>2683</v>
      </c>
      <c r="D24" s="331">
        <f t="shared" si="0"/>
        <v>5444</v>
      </c>
      <c r="E24" s="332">
        <f t="shared" si="1"/>
        <v>0.011172725742830287</v>
      </c>
      <c r="F24" s="333">
        <v>5955</v>
      </c>
      <c r="G24" s="331">
        <v>5942</v>
      </c>
      <c r="H24" s="331">
        <f t="shared" si="2"/>
        <v>11897</v>
      </c>
      <c r="I24" s="332">
        <f t="shared" si="8"/>
        <v>-0.5424056484828108</v>
      </c>
      <c r="J24" s="333">
        <v>23242</v>
      </c>
      <c r="K24" s="331">
        <v>20304</v>
      </c>
      <c r="L24" s="331">
        <f t="shared" si="4"/>
        <v>43546</v>
      </c>
      <c r="M24" s="332">
        <f t="shared" si="5"/>
        <v>0.01685194544653824</v>
      </c>
      <c r="N24" s="333">
        <v>30177</v>
      </c>
      <c r="O24" s="331">
        <v>27559</v>
      </c>
      <c r="P24" s="331">
        <f t="shared" si="6"/>
        <v>57736</v>
      </c>
      <c r="Q24" s="334">
        <f t="shared" si="9"/>
        <v>-0.24577386725786343</v>
      </c>
    </row>
    <row r="25" spans="1:17" ht="18.75" customHeight="1">
      <c r="A25" s="329" t="s">
        <v>81</v>
      </c>
      <c r="B25" s="330">
        <v>2177</v>
      </c>
      <c r="C25" s="331">
        <v>3079</v>
      </c>
      <c r="D25" s="331">
        <f t="shared" si="0"/>
        <v>5256</v>
      </c>
      <c r="E25" s="332">
        <f t="shared" si="1"/>
        <v>0.01078689318595077</v>
      </c>
      <c r="F25" s="333">
        <v>3061</v>
      </c>
      <c r="G25" s="331">
        <v>2563</v>
      </c>
      <c r="H25" s="331">
        <f t="shared" si="2"/>
        <v>5624</v>
      </c>
      <c r="I25" s="332">
        <f t="shared" si="8"/>
        <v>-0.06543385490753917</v>
      </c>
      <c r="J25" s="333">
        <v>12678</v>
      </c>
      <c r="K25" s="331">
        <v>10232</v>
      </c>
      <c r="L25" s="331">
        <f t="shared" si="4"/>
        <v>22910</v>
      </c>
      <c r="M25" s="332">
        <f t="shared" si="5"/>
        <v>0.008865982413544094</v>
      </c>
      <c r="N25" s="333">
        <v>19245</v>
      </c>
      <c r="O25" s="331">
        <v>10260</v>
      </c>
      <c r="P25" s="331">
        <f t="shared" si="6"/>
        <v>29505</v>
      </c>
      <c r="Q25" s="334">
        <f t="shared" si="9"/>
        <v>-0.22352143704456873</v>
      </c>
    </row>
    <row r="26" spans="1:17" ht="18.75" customHeight="1">
      <c r="A26" s="329" t="s">
        <v>82</v>
      </c>
      <c r="B26" s="330">
        <v>2696</v>
      </c>
      <c r="C26" s="331">
        <v>2047</v>
      </c>
      <c r="D26" s="331">
        <f t="shared" si="0"/>
        <v>4743</v>
      </c>
      <c r="E26" s="332">
        <f t="shared" si="1"/>
        <v>0.009734062857869957</v>
      </c>
      <c r="F26" s="333">
        <v>2370</v>
      </c>
      <c r="G26" s="331">
        <v>1947</v>
      </c>
      <c r="H26" s="331">
        <f t="shared" si="2"/>
        <v>4317</v>
      </c>
      <c r="I26" s="332">
        <f t="shared" si="8"/>
        <v>0.09867963863794293</v>
      </c>
      <c r="J26" s="333">
        <v>14834</v>
      </c>
      <c r="K26" s="331">
        <v>11122</v>
      </c>
      <c r="L26" s="331">
        <f t="shared" si="4"/>
        <v>25956</v>
      </c>
      <c r="M26" s="332">
        <f t="shared" si="5"/>
        <v>0.010044759472979071</v>
      </c>
      <c r="N26" s="333">
        <v>15254</v>
      </c>
      <c r="O26" s="331">
        <v>10741</v>
      </c>
      <c r="P26" s="331">
        <f t="shared" si="6"/>
        <v>25995</v>
      </c>
      <c r="Q26" s="334">
        <f t="shared" si="9"/>
        <v>-0.0015002885170225522</v>
      </c>
    </row>
    <row r="27" spans="1:17" ht="18.75" customHeight="1">
      <c r="A27" s="329" t="s">
        <v>83</v>
      </c>
      <c r="B27" s="330">
        <v>1279</v>
      </c>
      <c r="C27" s="331">
        <v>1529</v>
      </c>
      <c r="D27" s="331">
        <f t="shared" si="0"/>
        <v>2808</v>
      </c>
      <c r="E27" s="332">
        <f t="shared" si="1"/>
        <v>0.005762860743179178</v>
      </c>
      <c r="F27" s="333">
        <v>2615</v>
      </c>
      <c r="G27" s="331">
        <v>2735</v>
      </c>
      <c r="H27" s="331">
        <f t="shared" si="2"/>
        <v>5350</v>
      </c>
      <c r="I27" s="332">
        <f t="shared" si="8"/>
        <v>-0.4751401869158879</v>
      </c>
      <c r="J27" s="333">
        <v>9568</v>
      </c>
      <c r="K27" s="331">
        <v>9940</v>
      </c>
      <c r="L27" s="331">
        <f t="shared" si="4"/>
        <v>19508</v>
      </c>
      <c r="M27" s="332">
        <f t="shared" si="5"/>
        <v>0.00754943626902742</v>
      </c>
      <c r="N27" s="333">
        <v>13809</v>
      </c>
      <c r="O27" s="331">
        <v>14506</v>
      </c>
      <c r="P27" s="331">
        <f t="shared" si="6"/>
        <v>28315</v>
      </c>
      <c r="Q27" s="334">
        <f t="shared" si="9"/>
        <v>-0.3110365530637471</v>
      </c>
    </row>
    <row r="28" spans="1:17" ht="18.75" customHeight="1">
      <c r="A28" s="329" t="s">
        <v>84</v>
      </c>
      <c r="B28" s="330">
        <v>966</v>
      </c>
      <c r="C28" s="331">
        <v>912</v>
      </c>
      <c r="D28" s="331">
        <f t="shared" si="0"/>
        <v>1878</v>
      </c>
      <c r="E28" s="332">
        <f t="shared" si="1"/>
        <v>0.003854220967126245</v>
      </c>
      <c r="F28" s="333">
        <v>2981</v>
      </c>
      <c r="G28" s="331">
        <v>2666</v>
      </c>
      <c r="H28" s="331">
        <f t="shared" si="2"/>
        <v>5647</v>
      </c>
      <c r="I28" s="332">
        <f t="shared" si="8"/>
        <v>-0.667434035771206</v>
      </c>
      <c r="J28" s="333">
        <v>8692</v>
      </c>
      <c r="K28" s="331">
        <v>8753</v>
      </c>
      <c r="L28" s="331">
        <f t="shared" si="4"/>
        <v>17445</v>
      </c>
      <c r="M28" s="332">
        <f t="shared" si="5"/>
        <v>0.006751072160815222</v>
      </c>
      <c r="N28" s="333">
        <v>14561</v>
      </c>
      <c r="O28" s="331">
        <v>13949</v>
      </c>
      <c r="P28" s="331">
        <f t="shared" si="6"/>
        <v>28510</v>
      </c>
      <c r="Q28" s="334">
        <f t="shared" si="9"/>
        <v>-0.3881094352858646</v>
      </c>
    </row>
    <row r="29" spans="1:17" ht="18.75" customHeight="1">
      <c r="A29" s="329" t="s">
        <v>85</v>
      </c>
      <c r="B29" s="330">
        <v>709</v>
      </c>
      <c r="C29" s="331">
        <v>859</v>
      </c>
      <c r="D29" s="331">
        <f t="shared" si="0"/>
        <v>1568</v>
      </c>
      <c r="E29" s="332">
        <f t="shared" si="1"/>
        <v>0.003218007708441934</v>
      </c>
      <c r="F29" s="333">
        <v>1294</v>
      </c>
      <c r="G29" s="331">
        <v>792</v>
      </c>
      <c r="H29" s="331">
        <f t="shared" si="2"/>
        <v>2086</v>
      </c>
      <c r="I29" s="332">
        <f t="shared" si="8"/>
        <v>-0.24832214765100669</v>
      </c>
      <c r="J29" s="333">
        <v>4447</v>
      </c>
      <c r="K29" s="331">
        <v>4231</v>
      </c>
      <c r="L29" s="331">
        <f t="shared" si="4"/>
        <v>8678</v>
      </c>
      <c r="M29" s="332">
        <f t="shared" si="5"/>
        <v>0.0033583149447723986</v>
      </c>
      <c r="N29" s="333">
        <v>7710</v>
      </c>
      <c r="O29" s="331">
        <v>7152</v>
      </c>
      <c r="P29" s="331">
        <f t="shared" si="6"/>
        <v>14862</v>
      </c>
      <c r="Q29" s="334">
        <f t="shared" si="9"/>
        <v>-0.4160947382586462</v>
      </c>
    </row>
    <row r="30" spans="1:17" ht="18.75" customHeight="1">
      <c r="A30" s="329" t="s">
        <v>86</v>
      </c>
      <c r="B30" s="330">
        <v>712</v>
      </c>
      <c r="C30" s="331">
        <v>467</v>
      </c>
      <c r="D30" s="331">
        <f t="shared" si="0"/>
        <v>1179</v>
      </c>
      <c r="E30" s="332">
        <f t="shared" si="1"/>
        <v>0.002419662683834847</v>
      </c>
      <c r="F30" s="333">
        <v>730</v>
      </c>
      <c r="G30" s="331">
        <v>553</v>
      </c>
      <c r="H30" s="331">
        <f t="shared" si="2"/>
        <v>1283</v>
      </c>
      <c r="I30" s="332">
        <f t="shared" si="8"/>
        <v>-0.08106001558846454</v>
      </c>
      <c r="J30" s="333">
        <v>3086</v>
      </c>
      <c r="K30" s="331">
        <v>3216</v>
      </c>
      <c r="L30" s="331">
        <f t="shared" si="4"/>
        <v>6302</v>
      </c>
      <c r="M30" s="332">
        <f t="shared" si="5"/>
        <v>0.0024388223993956734</v>
      </c>
      <c r="N30" s="333">
        <v>3743</v>
      </c>
      <c r="O30" s="331">
        <v>3653</v>
      </c>
      <c r="P30" s="331">
        <f t="shared" si="6"/>
        <v>7396</v>
      </c>
      <c r="Q30" s="334">
        <f t="shared" si="9"/>
        <v>-0.14791779340183886</v>
      </c>
    </row>
    <row r="31" spans="1:17" ht="18.75" customHeight="1">
      <c r="A31" s="329" t="s">
        <v>87</v>
      </c>
      <c r="B31" s="330">
        <v>459</v>
      </c>
      <c r="C31" s="331">
        <v>446</v>
      </c>
      <c r="D31" s="331">
        <f t="shared" si="0"/>
        <v>905</v>
      </c>
      <c r="E31" s="332">
        <f t="shared" si="1"/>
        <v>0.001857332255191295</v>
      </c>
      <c r="F31" s="333">
        <v>263</v>
      </c>
      <c r="G31" s="331">
        <v>290</v>
      </c>
      <c r="H31" s="331">
        <f t="shared" si="2"/>
        <v>553</v>
      </c>
      <c r="I31" s="332">
        <f t="shared" si="8"/>
        <v>0.6365280289330921</v>
      </c>
      <c r="J31" s="333">
        <v>1898</v>
      </c>
      <c r="K31" s="331">
        <v>1963</v>
      </c>
      <c r="L31" s="331">
        <f t="shared" si="4"/>
        <v>3861</v>
      </c>
      <c r="M31" s="332">
        <f t="shared" si="5"/>
        <v>0.001494175386237178</v>
      </c>
      <c r="N31" s="333">
        <v>1802</v>
      </c>
      <c r="O31" s="331">
        <v>1508</v>
      </c>
      <c r="P31" s="331">
        <f t="shared" si="6"/>
        <v>3310</v>
      </c>
      <c r="Q31" s="334">
        <f t="shared" si="9"/>
        <v>0.16646525679758306</v>
      </c>
    </row>
    <row r="32" spans="1:17" ht="18.75" customHeight="1" thickBot="1">
      <c r="A32" s="335" t="s">
        <v>88</v>
      </c>
      <c r="B32" s="336"/>
      <c r="C32" s="337"/>
      <c r="D32" s="337">
        <f t="shared" si="0"/>
        <v>0</v>
      </c>
      <c r="E32" s="338">
        <f t="shared" si="1"/>
        <v>0</v>
      </c>
      <c r="F32" s="339">
        <v>583</v>
      </c>
      <c r="G32" s="337">
        <v>604</v>
      </c>
      <c r="H32" s="337">
        <f t="shared" si="2"/>
        <v>1187</v>
      </c>
      <c r="I32" s="338">
        <f t="shared" si="8"/>
        <v>-1</v>
      </c>
      <c r="J32" s="339">
        <v>2281</v>
      </c>
      <c r="K32" s="337">
        <v>2324</v>
      </c>
      <c r="L32" s="337">
        <f t="shared" si="4"/>
        <v>4605</v>
      </c>
      <c r="M32" s="338">
        <f t="shared" si="5"/>
        <v>0.0017820972943854453</v>
      </c>
      <c r="N32" s="339">
        <v>3296</v>
      </c>
      <c r="O32" s="337">
        <v>3440</v>
      </c>
      <c r="P32" s="337">
        <f t="shared" si="6"/>
        <v>6736</v>
      </c>
      <c r="Q32" s="334">
        <f t="shared" si="9"/>
        <v>-0.3163598574821853</v>
      </c>
    </row>
    <row r="33" spans="1:17" ht="14.25">
      <c r="A33" s="340" t="s">
        <v>89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</row>
    <row r="34" ht="14.25">
      <c r="A34" s="340" t="s">
        <v>65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3:Q65536 Q3:Q6 I3:I6 I33:I6553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80" zoomScaleNormal="80" zoomScalePageLayoutView="0" workbookViewId="0" topLeftCell="A1">
      <selection activeCell="P1" sqref="P1:Q1"/>
    </sheetView>
  </sheetViews>
  <sheetFormatPr defaultColWidth="9.140625" defaultRowHeight="12.75"/>
  <cols>
    <col min="1" max="1" width="24.140625" style="293" customWidth="1"/>
    <col min="2" max="2" width="8.140625" style="293" customWidth="1"/>
    <col min="3" max="3" width="9.140625" style="293" customWidth="1"/>
    <col min="4" max="4" width="8.140625" style="293" customWidth="1"/>
    <col min="5" max="5" width="9.421875" style="293" customWidth="1"/>
    <col min="6" max="6" width="8.140625" style="293" customWidth="1"/>
    <col min="7" max="7" width="9.00390625" style="293" customWidth="1"/>
    <col min="8" max="8" width="8.140625" style="293" customWidth="1"/>
    <col min="9" max="9" width="9.57421875" style="293" customWidth="1"/>
    <col min="10" max="10" width="9.28125" style="293" customWidth="1"/>
    <col min="11" max="11" width="9.7109375" style="293" customWidth="1"/>
    <col min="12" max="12" width="10.140625" style="293" customWidth="1"/>
    <col min="13" max="13" width="10.8515625" style="293" customWidth="1"/>
    <col min="14" max="14" width="9.140625" style="293" customWidth="1"/>
    <col min="15" max="15" width="9.8515625" style="293" customWidth="1"/>
    <col min="16" max="16" width="9.28125" style="293" customWidth="1"/>
    <col min="17" max="17" width="9.421875" style="293" customWidth="1"/>
    <col min="18" max="16384" width="9.140625" style="293" customWidth="1"/>
  </cols>
  <sheetData>
    <row r="1" spans="16:17" ht="15.75">
      <c r="P1" s="1031" t="s">
        <v>345</v>
      </c>
      <c r="Q1" s="1031"/>
    </row>
    <row r="2" ht="6" customHeight="1" thickBot="1"/>
    <row r="3" spans="1:17" ht="25.5" customHeight="1" thickBot="1" thickTop="1">
      <c r="A3" s="342" t="s">
        <v>90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</row>
    <row r="4" spans="1:17" ht="18.75" customHeight="1" thickBot="1">
      <c r="A4" s="345" t="s">
        <v>67</v>
      </c>
      <c r="B4" s="298" t="s">
        <v>38</v>
      </c>
      <c r="C4" s="296"/>
      <c r="D4" s="296"/>
      <c r="E4" s="296"/>
      <c r="F4" s="296"/>
      <c r="G4" s="296"/>
      <c r="H4" s="296"/>
      <c r="I4" s="297"/>
      <c r="J4" s="298" t="s">
        <v>39</v>
      </c>
      <c r="K4" s="296"/>
      <c r="L4" s="296"/>
      <c r="M4" s="296"/>
      <c r="N4" s="296"/>
      <c r="O4" s="296"/>
      <c r="P4" s="296"/>
      <c r="Q4" s="346"/>
    </row>
    <row r="5" spans="1:17" s="352" customFormat="1" ht="26.25" customHeight="1">
      <c r="A5" s="347"/>
      <c r="B5" s="348" t="s">
        <v>40</v>
      </c>
      <c r="C5" s="349"/>
      <c r="D5" s="350"/>
      <c r="E5" s="303" t="s">
        <v>41</v>
      </c>
      <c r="F5" s="348" t="s">
        <v>42</v>
      </c>
      <c r="G5" s="349"/>
      <c r="H5" s="350"/>
      <c r="I5" s="305" t="s">
        <v>43</v>
      </c>
      <c r="J5" s="348" t="s">
        <v>44</v>
      </c>
      <c r="K5" s="349"/>
      <c r="L5" s="350"/>
      <c r="M5" s="303" t="s">
        <v>41</v>
      </c>
      <c r="N5" s="348" t="s">
        <v>45</v>
      </c>
      <c r="O5" s="349"/>
      <c r="P5" s="350"/>
      <c r="Q5" s="351" t="s">
        <v>43</v>
      </c>
    </row>
    <row r="6" spans="1:17" s="307" customFormat="1" ht="15" customHeight="1" thickBot="1">
      <c r="A6" s="353"/>
      <c r="B6" s="312" t="s">
        <v>13</v>
      </c>
      <c r="C6" s="313" t="s">
        <v>14</v>
      </c>
      <c r="D6" s="313" t="s">
        <v>12</v>
      </c>
      <c r="E6" s="354"/>
      <c r="F6" s="312" t="s">
        <v>13</v>
      </c>
      <c r="G6" s="313" t="s">
        <v>14</v>
      </c>
      <c r="H6" s="313" t="s">
        <v>12</v>
      </c>
      <c r="I6" s="314"/>
      <c r="J6" s="312" t="s">
        <v>13</v>
      </c>
      <c r="K6" s="313" t="s">
        <v>14</v>
      </c>
      <c r="L6" s="313" t="s">
        <v>12</v>
      </c>
      <c r="M6" s="354"/>
      <c r="N6" s="312" t="s">
        <v>13</v>
      </c>
      <c r="O6" s="313" t="s">
        <v>14</v>
      </c>
      <c r="P6" s="313" t="s">
        <v>12</v>
      </c>
      <c r="Q6" s="355"/>
    </row>
    <row r="7" spans="1:17" s="361" customFormat="1" ht="18.75" customHeight="1" thickBot="1">
      <c r="A7" s="356" t="s">
        <v>3</v>
      </c>
      <c r="B7" s="357">
        <f>SUM(B8:B40)</f>
        <v>21071.088000000003</v>
      </c>
      <c r="C7" s="358">
        <f>SUM(C8:C40)</f>
        <v>11665.430999999999</v>
      </c>
      <c r="D7" s="359">
        <f aca="true" t="shared" si="0" ref="D7:D40">C7+B7</f>
        <v>32736.519</v>
      </c>
      <c r="E7" s="360">
        <f aca="true" t="shared" si="1" ref="E7:E40">(D7/$D$7)</f>
        <v>1</v>
      </c>
      <c r="F7" s="357">
        <f>SUM(F8:F40)</f>
        <v>24249.704000000005</v>
      </c>
      <c r="G7" s="358">
        <f>SUM(G8:G40)</f>
        <v>14916.060000000003</v>
      </c>
      <c r="H7" s="359">
        <f aca="true" t="shared" si="2" ref="H7:H40">G7+F7</f>
        <v>39165.76400000001</v>
      </c>
      <c r="I7" s="360">
        <f>(D7/H7-1)</f>
        <v>-0.1641547194125974</v>
      </c>
      <c r="J7" s="357">
        <f>SUM(J8:J40)</f>
        <v>146120.028</v>
      </c>
      <c r="K7" s="358">
        <f>SUM(K8:K40)</f>
        <v>73810.728</v>
      </c>
      <c r="L7" s="358">
        <f aca="true" t="shared" si="3" ref="L7:L40">K7+J7</f>
        <v>219930.756</v>
      </c>
      <c r="M7" s="360">
        <f aca="true" t="shared" si="4" ref="M7:M40">(L7/$L$7)</f>
        <v>1</v>
      </c>
      <c r="N7" s="357">
        <f>SUM(N8:N40)</f>
        <v>170971.969</v>
      </c>
      <c r="O7" s="358">
        <f>SUM(O8:O40)</f>
        <v>97270.46699999998</v>
      </c>
      <c r="P7" s="358">
        <f aca="true" t="shared" si="5" ref="P7:P40">O7+N7</f>
        <v>268242.436</v>
      </c>
      <c r="Q7" s="360">
        <f>(L7/P7-1)</f>
        <v>-0.18010453797101666</v>
      </c>
    </row>
    <row r="8" spans="1:17" ht="18.75" customHeight="1" thickTop="1">
      <c r="A8" s="362" t="s">
        <v>57</v>
      </c>
      <c r="B8" s="363">
        <v>4354.808</v>
      </c>
      <c r="C8" s="364">
        <v>3428.7310000000007</v>
      </c>
      <c r="D8" s="364">
        <f t="shared" si="0"/>
        <v>7783.539000000001</v>
      </c>
      <c r="E8" s="365">
        <f t="shared" si="1"/>
        <v>0.2377631842896919</v>
      </c>
      <c r="F8" s="363">
        <v>6029.133</v>
      </c>
      <c r="G8" s="364">
        <v>4643.198</v>
      </c>
      <c r="H8" s="364">
        <f t="shared" si="2"/>
        <v>10672.331</v>
      </c>
      <c r="I8" s="365">
        <f>(D8/H8-1)</f>
        <v>-0.2706805101903229</v>
      </c>
      <c r="J8" s="363">
        <v>31065.543999999998</v>
      </c>
      <c r="K8" s="364">
        <v>20643.77</v>
      </c>
      <c r="L8" s="364">
        <f t="shared" si="3"/>
        <v>51709.314</v>
      </c>
      <c r="M8" s="365">
        <f t="shared" si="4"/>
        <v>0.23511633816236233</v>
      </c>
      <c r="N8" s="363">
        <v>43264.669000000016</v>
      </c>
      <c r="O8" s="364">
        <v>28432.991</v>
      </c>
      <c r="P8" s="364">
        <f t="shared" si="5"/>
        <v>71697.66000000002</v>
      </c>
      <c r="Q8" s="366">
        <f>(L8/P8-1)</f>
        <v>-0.27878658801416967</v>
      </c>
    </row>
    <row r="9" spans="1:17" ht="18.75" customHeight="1">
      <c r="A9" s="329" t="s">
        <v>91</v>
      </c>
      <c r="B9" s="333">
        <v>3198.625</v>
      </c>
      <c r="C9" s="331">
        <v>1038.322</v>
      </c>
      <c r="D9" s="331">
        <f t="shared" si="0"/>
        <v>4236.947</v>
      </c>
      <c r="E9" s="332">
        <f t="shared" si="1"/>
        <v>0.12942570344757792</v>
      </c>
      <c r="F9" s="333">
        <v>2064.851</v>
      </c>
      <c r="G9" s="331">
        <v>724.528</v>
      </c>
      <c r="H9" s="331">
        <f t="shared" si="2"/>
        <v>2789.379</v>
      </c>
      <c r="I9" s="365">
        <f>(D9/H9-1)</f>
        <v>0.5189570868641373</v>
      </c>
      <c r="J9" s="333">
        <v>25175.582</v>
      </c>
      <c r="K9" s="331">
        <v>6331.203</v>
      </c>
      <c r="L9" s="331">
        <f t="shared" si="3"/>
        <v>31506.785</v>
      </c>
      <c r="M9" s="332">
        <f t="shared" si="4"/>
        <v>0.1432577488161774</v>
      </c>
      <c r="N9" s="333">
        <v>24434.252</v>
      </c>
      <c r="O9" s="331">
        <v>7080.303000000001</v>
      </c>
      <c r="P9" s="331">
        <f t="shared" si="5"/>
        <v>31514.555</v>
      </c>
      <c r="Q9" s="334">
        <f>(L9/P9-1)</f>
        <v>-0.0002465527436449344</v>
      </c>
    </row>
    <row r="10" spans="1:17" ht="18.75" customHeight="1">
      <c r="A10" s="329" t="s">
        <v>92</v>
      </c>
      <c r="B10" s="333">
        <v>2511.843</v>
      </c>
      <c r="C10" s="331">
        <v>1006.159</v>
      </c>
      <c r="D10" s="331">
        <f t="shared" si="0"/>
        <v>3518.002</v>
      </c>
      <c r="E10" s="332">
        <f t="shared" si="1"/>
        <v>0.10746414424820183</v>
      </c>
      <c r="F10" s="333">
        <v>3864.9519999999998</v>
      </c>
      <c r="G10" s="331">
        <v>1349.501</v>
      </c>
      <c r="H10" s="331">
        <f t="shared" si="2"/>
        <v>5214.4529999999995</v>
      </c>
      <c r="I10" s="365">
        <f>(D10/H10-1)</f>
        <v>-0.3253363296207674</v>
      </c>
      <c r="J10" s="333">
        <v>21992.149</v>
      </c>
      <c r="K10" s="331">
        <v>7865.287</v>
      </c>
      <c r="L10" s="331">
        <f t="shared" si="3"/>
        <v>29857.436</v>
      </c>
      <c r="M10" s="332">
        <f t="shared" si="4"/>
        <v>0.13575834750461188</v>
      </c>
      <c r="N10" s="333">
        <v>27091.427999999996</v>
      </c>
      <c r="O10" s="331">
        <v>11058.941</v>
      </c>
      <c r="P10" s="331">
        <f t="shared" si="5"/>
        <v>38150.369</v>
      </c>
      <c r="Q10" s="334">
        <f>(L10/P10-1)</f>
        <v>-0.21737490927020908</v>
      </c>
    </row>
    <row r="11" spans="1:17" ht="18.75" customHeight="1">
      <c r="A11" s="329" t="s">
        <v>46</v>
      </c>
      <c r="B11" s="333">
        <v>1521.835</v>
      </c>
      <c r="C11" s="331">
        <v>1127.7979999999998</v>
      </c>
      <c r="D11" s="331">
        <f t="shared" si="0"/>
        <v>2649.633</v>
      </c>
      <c r="E11" s="332">
        <f t="shared" si="1"/>
        <v>0.08093814128496679</v>
      </c>
      <c r="F11" s="333">
        <v>1841.037</v>
      </c>
      <c r="G11" s="331">
        <v>1326.7320000000002</v>
      </c>
      <c r="H11" s="331">
        <f t="shared" si="2"/>
        <v>3167.7690000000002</v>
      </c>
      <c r="I11" s="365">
        <f>(D11/H11-1)</f>
        <v>-0.16356495691447215</v>
      </c>
      <c r="J11" s="333">
        <v>8848.661000000002</v>
      </c>
      <c r="K11" s="331">
        <v>7313.338999999997</v>
      </c>
      <c r="L11" s="331">
        <f t="shared" si="3"/>
        <v>16162</v>
      </c>
      <c r="M11" s="332">
        <f t="shared" si="4"/>
        <v>0.07348676598920072</v>
      </c>
      <c r="N11" s="333">
        <v>11213.433999999996</v>
      </c>
      <c r="O11" s="331">
        <v>8778.771999999997</v>
      </c>
      <c r="P11" s="331">
        <f t="shared" si="5"/>
        <v>19992.20599999999</v>
      </c>
      <c r="Q11" s="334">
        <f>(L11/P11-1)</f>
        <v>-0.19158496065916852</v>
      </c>
    </row>
    <row r="12" spans="1:17" ht="18.75" customHeight="1">
      <c r="A12" s="329" t="s">
        <v>93</v>
      </c>
      <c r="B12" s="333">
        <v>1738.011</v>
      </c>
      <c r="C12" s="331">
        <v>849.624</v>
      </c>
      <c r="D12" s="331">
        <f t="shared" si="0"/>
        <v>2587.635</v>
      </c>
      <c r="E12" s="332">
        <f t="shared" si="1"/>
        <v>0.07904429301111704</v>
      </c>
      <c r="F12" s="333"/>
      <c r="G12" s="331"/>
      <c r="H12" s="331">
        <f t="shared" si="2"/>
        <v>0</v>
      </c>
      <c r="I12" s="365"/>
      <c r="J12" s="333">
        <v>6241.311</v>
      </c>
      <c r="K12" s="331">
        <v>3375.066</v>
      </c>
      <c r="L12" s="331">
        <f t="shared" si="3"/>
        <v>9616.377</v>
      </c>
      <c r="M12" s="332">
        <f t="shared" si="4"/>
        <v>0.04372456665406088</v>
      </c>
      <c r="N12" s="333"/>
      <c r="O12" s="331"/>
      <c r="P12" s="331">
        <f t="shared" si="5"/>
        <v>0</v>
      </c>
      <c r="Q12" s="334"/>
    </row>
    <row r="13" spans="1:17" ht="18.75" customHeight="1">
      <c r="A13" s="329" t="s">
        <v>56</v>
      </c>
      <c r="B13" s="333">
        <v>1437.515</v>
      </c>
      <c r="C13" s="331">
        <v>1065.685</v>
      </c>
      <c r="D13" s="331">
        <f t="shared" si="0"/>
        <v>2503.2</v>
      </c>
      <c r="E13" s="332">
        <f t="shared" si="1"/>
        <v>0.07646506337463674</v>
      </c>
      <c r="F13" s="333">
        <v>3388.9819999999995</v>
      </c>
      <c r="G13" s="331">
        <v>2142.438</v>
      </c>
      <c r="H13" s="331">
        <f t="shared" si="2"/>
        <v>5531.42</v>
      </c>
      <c r="I13" s="365">
        <f aca="true" t="shared" si="6" ref="I13:I40">(D13/H13-1)</f>
        <v>-0.5474579764328147</v>
      </c>
      <c r="J13" s="333">
        <v>11754.722999999996</v>
      </c>
      <c r="K13" s="331">
        <v>7760.486</v>
      </c>
      <c r="L13" s="331">
        <f t="shared" si="3"/>
        <v>19515.208999999995</v>
      </c>
      <c r="M13" s="332">
        <f t="shared" si="4"/>
        <v>0.08873342389638307</v>
      </c>
      <c r="N13" s="333">
        <v>24702.556999999997</v>
      </c>
      <c r="O13" s="331">
        <v>15792.32</v>
      </c>
      <c r="P13" s="331">
        <f t="shared" si="5"/>
        <v>40494.87699999999</v>
      </c>
      <c r="Q13" s="334">
        <f aca="true" t="shared" si="7" ref="Q13:Q40">(L13/P13-1)</f>
        <v>-0.518082028005666</v>
      </c>
    </row>
    <row r="14" spans="1:17" ht="18.75" customHeight="1">
      <c r="A14" s="329" t="s">
        <v>94</v>
      </c>
      <c r="B14" s="333">
        <v>1461.2</v>
      </c>
      <c r="C14" s="331">
        <v>502.357</v>
      </c>
      <c r="D14" s="331">
        <f t="shared" si="0"/>
        <v>1963.557</v>
      </c>
      <c r="E14" s="332">
        <f t="shared" si="1"/>
        <v>0.05998062897279946</v>
      </c>
      <c r="F14" s="333">
        <v>791.443</v>
      </c>
      <c r="G14" s="331">
        <v>867.611</v>
      </c>
      <c r="H14" s="331">
        <f t="shared" si="2"/>
        <v>1659.054</v>
      </c>
      <c r="I14" s="365">
        <f t="shared" si="6"/>
        <v>0.18354013793402735</v>
      </c>
      <c r="J14" s="333">
        <v>10833.630999999998</v>
      </c>
      <c r="K14" s="331">
        <v>3932.4410000000003</v>
      </c>
      <c r="L14" s="331">
        <f t="shared" si="3"/>
        <v>14766.071999999998</v>
      </c>
      <c r="M14" s="332">
        <f t="shared" si="4"/>
        <v>0.06713964098772979</v>
      </c>
      <c r="N14" s="333">
        <v>5738.478</v>
      </c>
      <c r="O14" s="331">
        <v>4568.906</v>
      </c>
      <c r="P14" s="331">
        <f t="shared" si="5"/>
        <v>10307.384</v>
      </c>
      <c r="Q14" s="334">
        <f t="shared" si="7"/>
        <v>0.4325722220109387</v>
      </c>
    </row>
    <row r="15" spans="1:17" ht="18.75" customHeight="1">
      <c r="A15" s="329" t="s">
        <v>95</v>
      </c>
      <c r="B15" s="333">
        <v>680.034</v>
      </c>
      <c r="C15" s="331">
        <v>351.578</v>
      </c>
      <c r="D15" s="331">
        <f t="shared" si="0"/>
        <v>1031.612</v>
      </c>
      <c r="E15" s="332">
        <f t="shared" si="1"/>
        <v>0.03151257468761416</v>
      </c>
      <c r="F15" s="333">
        <v>638.631</v>
      </c>
      <c r="G15" s="331">
        <v>439.628</v>
      </c>
      <c r="H15" s="331">
        <f t="shared" si="2"/>
        <v>1078.259</v>
      </c>
      <c r="I15" s="365">
        <f t="shared" si="6"/>
        <v>-0.04326140565485648</v>
      </c>
      <c r="J15" s="333">
        <v>4583.842</v>
      </c>
      <c r="K15" s="331">
        <v>2176.5159999999996</v>
      </c>
      <c r="L15" s="331">
        <f t="shared" si="3"/>
        <v>6760.357999999999</v>
      </c>
      <c r="M15" s="332">
        <f t="shared" si="4"/>
        <v>0.03073857482670591</v>
      </c>
      <c r="N15" s="333">
        <v>4963.9710000000005</v>
      </c>
      <c r="O15" s="331">
        <v>2807.182</v>
      </c>
      <c r="P15" s="331">
        <f t="shared" si="5"/>
        <v>7771.153</v>
      </c>
      <c r="Q15" s="334">
        <f t="shared" si="7"/>
        <v>-0.1300701453182045</v>
      </c>
    </row>
    <row r="16" spans="1:17" ht="18.75" customHeight="1">
      <c r="A16" s="329" t="s">
        <v>96</v>
      </c>
      <c r="B16" s="333">
        <v>692.13</v>
      </c>
      <c r="C16" s="331">
        <v>238.555</v>
      </c>
      <c r="D16" s="331">
        <f t="shared" si="0"/>
        <v>930.685</v>
      </c>
      <c r="E16" s="332">
        <f t="shared" si="1"/>
        <v>0.02842956515932558</v>
      </c>
      <c r="F16" s="333">
        <v>1018.328</v>
      </c>
      <c r="G16" s="331">
        <v>875.426</v>
      </c>
      <c r="H16" s="331">
        <f t="shared" si="2"/>
        <v>1893.754</v>
      </c>
      <c r="I16" s="365">
        <f t="shared" si="6"/>
        <v>-0.5085502129632465</v>
      </c>
      <c r="J16" s="333">
        <v>1976.588</v>
      </c>
      <c r="K16" s="331">
        <v>790.665</v>
      </c>
      <c r="L16" s="331">
        <f t="shared" si="3"/>
        <v>2767.2529999999997</v>
      </c>
      <c r="M16" s="332">
        <f t="shared" si="4"/>
        <v>0.012582382975121495</v>
      </c>
      <c r="N16" s="333">
        <v>4059.188</v>
      </c>
      <c r="O16" s="331">
        <v>3188.198</v>
      </c>
      <c r="P16" s="331">
        <f t="shared" si="5"/>
        <v>7247.386</v>
      </c>
      <c r="Q16" s="334">
        <f t="shared" si="7"/>
        <v>-0.6181722623853622</v>
      </c>
    </row>
    <row r="17" spans="1:17" ht="18.75" customHeight="1">
      <c r="A17" s="329" t="s">
        <v>97</v>
      </c>
      <c r="B17" s="333">
        <v>496.94</v>
      </c>
      <c r="C17" s="331">
        <v>334.81899999999996</v>
      </c>
      <c r="D17" s="331">
        <f t="shared" si="0"/>
        <v>831.759</v>
      </c>
      <c r="E17" s="332">
        <f t="shared" si="1"/>
        <v>0.02540768002853327</v>
      </c>
      <c r="F17" s="333">
        <v>636.2880000000001</v>
      </c>
      <c r="G17" s="331">
        <v>373.89300000000003</v>
      </c>
      <c r="H17" s="331">
        <f t="shared" si="2"/>
        <v>1010.1810000000002</v>
      </c>
      <c r="I17" s="365">
        <f t="shared" si="6"/>
        <v>-0.17662379316181964</v>
      </c>
      <c r="J17" s="333">
        <v>3682.176</v>
      </c>
      <c r="K17" s="331">
        <v>2183.657</v>
      </c>
      <c r="L17" s="331">
        <f t="shared" si="3"/>
        <v>5865.8330000000005</v>
      </c>
      <c r="M17" s="332">
        <f t="shared" si="4"/>
        <v>0.026671271934335553</v>
      </c>
      <c r="N17" s="333">
        <v>3602.7470000000003</v>
      </c>
      <c r="O17" s="331">
        <v>2120.6490000000003</v>
      </c>
      <c r="P17" s="331">
        <f t="shared" si="5"/>
        <v>5723.396000000001</v>
      </c>
      <c r="Q17" s="334">
        <f t="shared" si="7"/>
        <v>0.024886797977983655</v>
      </c>
    </row>
    <row r="18" spans="1:17" ht="18.75" customHeight="1">
      <c r="A18" s="329" t="s">
        <v>98</v>
      </c>
      <c r="B18" s="333">
        <v>604.335</v>
      </c>
      <c r="C18" s="331">
        <v>102.176</v>
      </c>
      <c r="D18" s="331">
        <f t="shared" si="0"/>
        <v>706.5110000000001</v>
      </c>
      <c r="E18" s="332">
        <f t="shared" si="1"/>
        <v>0.021581738730376315</v>
      </c>
      <c r="F18" s="333">
        <v>238.501</v>
      </c>
      <c r="G18" s="331">
        <v>47.3</v>
      </c>
      <c r="H18" s="331">
        <f t="shared" si="2"/>
        <v>285.801</v>
      </c>
      <c r="I18" s="365">
        <f t="shared" si="6"/>
        <v>1.4720382363952544</v>
      </c>
      <c r="J18" s="333">
        <v>2505.791</v>
      </c>
      <c r="K18" s="331">
        <v>660.476</v>
      </c>
      <c r="L18" s="331">
        <f t="shared" si="3"/>
        <v>3166.2670000000003</v>
      </c>
      <c r="M18" s="332">
        <f t="shared" si="4"/>
        <v>0.014396654008682626</v>
      </c>
      <c r="N18" s="333">
        <v>1798.892</v>
      </c>
      <c r="O18" s="331">
        <v>335.267</v>
      </c>
      <c r="P18" s="331">
        <f t="shared" si="5"/>
        <v>2134.159</v>
      </c>
      <c r="Q18" s="334">
        <f t="shared" si="7"/>
        <v>0.48361345148135637</v>
      </c>
    </row>
    <row r="19" spans="1:17" ht="18.75" customHeight="1">
      <c r="A19" s="329" t="s">
        <v>55</v>
      </c>
      <c r="B19" s="333">
        <v>340.98800000000006</v>
      </c>
      <c r="C19" s="331">
        <v>247.00099999999998</v>
      </c>
      <c r="D19" s="331">
        <f t="shared" si="0"/>
        <v>587.989</v>
      </c>
      <c r="E19" s="332">
        <f t="shared" si="1"/>
        <v>0.017961256051689554</v>
      </c>
      <c r="F19" s="333">
        <v>172.392</v>
      </c>
      <c r="G19" s="331">
        <v>83.35799999999999</v>
      </c>
      <c r="H19" s="331">
        <f t="shared" si="2"/>
        <v>255.75</v>
      </c>
      <c r="I19" s="365">
        <f t="shared" si="6"/>
        <v>1.2990772238514174</v>
      </c>
      <c r="J19" s="333">
        <v>2022.0469999999998</v>
      </c>
      <c r="K19" s="331">
        <v>1416.5059999999996</v>
      </c>
      <c r="L19" s="331">
        <f t="shared" si="3"/>
        <v>3438.5529999999994</v>
      </c>
      <c r="M19" s="332">
        <f t="shared" si="4"/>
        <v>0.01563470731669744</v>
      </c>
      <c r="N19" s="333">
        <v>1541.3440000000003</v>
      </c>
      <c r="O19" s="331">
        <v>1100.4340000000002</v>
      </c>
      <c r="P19" s="331">
        <f t="shared" si="5"/>
        <v>2641.7780000000002</v>
      </c>
      <c r="Q19" s="334">
        <f t="shared" si="7"/>
        <v>0.30160558532927406</v>
      </c>
    </row>
    <row r="20" spans="1:17" ht="18.75" customHeight="1">
      <c r="A20" s="329" t="s">
        <v>99</v>
      </c>
      <c r="B20" s="333">
        <v>366.655</v>
      </c>
      <c r="C20" s="331">
        <v>206.948</v>
      </c>
      <c r="D20" s="331">
        <f t="shared" si="0"/>
        <v>573.603</v>
      </c>
      <c r="E20" s="332">
        <f t="shared" si="1"/>
        <v>0.0175218079845325</v>
      </c>
      <c r="F20" s="333">
        <v>341.758</v>
      </c>
      <c r="G20" s="331">
        <v>169.691</v>
      </c>
      <c r="H20" s="331">
        <f t="shared" si="2"/>
        <v>511.44899999999996</v>
      </c>
      <c r="I20" s="365">
        <f t="shared" si="6"/>
        <v>0.12152531337435413</v>
      </c>
      <c r="J20" s="333">
        <v>2299.7439999999997</v>
      </c>
      <c r="K20" s="331">
        <v>1198.674</v>
      </c>
      <c r="L20" s="331">
        <f t="shared" si="3"/>
        <v>3498.4179999999997</v>
      </c>
      <c r="M20" s="332">
        <f t="shared" si="4"/>
        <v>0.015906906626556586</v>
      </c>
      <c r="N20" s="333">
        <v>1809.625</v>
      </c>
      <c r="O20" s="331">
        <v>1391.237</v>
      </c>
      <c r="P20" s="331">
        <f t="shared" si="5"/>
        <v>3200.862</v>
      </c>
      <c r="Q20" s="334">
        <f t="shared" si="7"/>
        <v>0.09296120857444023</v>
      </c>
    </row>
    <row r="21" spans="1:17" ht="18.75" customHeight="1">
      <c r="A21" s="329" t="s">
        <v>70</v>
      </c>
      <c r="B21" s="333">
        <v>112.316</v>
      </c>
      <c r="C21" s="331">
        <v>248.597</v>
      </c>
      <c r="D21" s="331">
        <f t="shared" si="0"/>
        <v>360.913</v>
      </c>
      <c r="E21" s="332">
        <f t="shared" si="1"/>
        <v>0.011024782445561791</v>
      </c>
      <c r="F21" s="333">
        <v>199.558</v>
      </c>
      <c r="G21" s="331">
        <v>231.132</v>
      </c>
      <c r="H21" s="331">
        <f t="shared" si="2"/>
        <v>430.69</v>
      </c>
      <c r="I21" s="365">
        <f t="shared" si="6"/>
        <v>-0.162012120086373</v>
      </c>
      <c r="J21" s="333">
        <v>739.142</v>
      </c>
      <c r="K21" s="331">
        <v>1411.241</v>
      </c>
      <c r="L21" s="331">
        <f t="shared" si="3"/>
        <v>2150.383</v>
      </c>
      <c r="M21" s="332">
        <f t="shared" si="4"/>
        <v>0.009777545619858642</v>
      </c>
      <c r="N21" s="333">
        <v>1162.9740000000002</v>
      </c>
      <c r="O21" s="331">
        <v>1739.8590000000002</v>
      </c>
      <c r="P21" s="331">
        <f t="shared" si="5"/>
        <v>2902.8330000000005</v>
      </c>
      <c r="Q21" s="334">
        <f t="shared" si="7"/>
        <v>-0.25921229364555265</v>
      </c>
    </row>
    <row r="22" spans="1:17" ht="18.75" customHeight="1">
      <c r="A22" s="329" t="s">
        <v>100</v>
      </c>
      <c r="B22" s="333">
        <v>217.823</v>
      </c>
      <c r="C22" s="331">
        <v>125.074</v>
      </c>
      <c r="D22" s="331">
        <f t="shared" si="0"/>
        <v>342.897</v>
      </c>
      <c r="E22" s="332">
        <f t="shared" si="1"/>
        <v>0.010474449039618415</v>
      </c>
      <c r="F22" s="333">
        <v>190.36</v>
      </c>
      <c r="G22" s="331">
        <v>117.683</v>
      </c>
      <c r="H22" s="331">
        <f t="shared" si="2"/>
        <v>308.043</v>
      </c>
      <c r="I22" s="365">
        <f t="shared" si="6"/>
        <v>0.11314654122963352</v>
      </c>
      <c r="J22" s="333">
        <v>1546.606</v>
      </c>
      <c r="K22" s="331">
        <v>723.8659999999999</v>
      </c>
      <c r="L22" s="331">
        <f t="shared" si="3"/>
        <v>2270.4719999999998</v>
      </c>
      <c r="M22" s="332">
        <f t="shared" si="4"/>
        <v>0.010323576571527812</v>
      </c>
      <c r="N22" s="333">
        <v>1365.165</v>
      </c>
      <c r="O22" s="331">
        <v>667.892</v>
      </c>
      <c r="P22" s="331">
        <f t="shared" si="5"/>
        <v>2033.057</v>
      </c>
      <c r="Q22" s="334">
        <f t="shared" si="7"/>
        <v>0.11677734564254694</v>
      </c>
    </row>
    <row r="23" spans="1:17" ht="18.75" customHeight="1">
      <c r="A23" s="329" t="s">
        <v>101</v>
      </c>
      <c r="B23" s="333">
        <v>322.791</v>
      </c>
      <c r="C23" s="331">
        <v>0.267</v>
      </c>
      <c r="D23" s="331">
        <f t="shared" si="0"/>
        <v>323.058</v>
      </c>
      <c r="E23" s="332">
        <f t="shared" si="1"/>
        <v>0.009868428588879593</v>
      </c>
      <c r="F23" s="333">
        <v>547.7620000000001</v>
      </c>
      <c r="G23" s="331">
        <v>200.431</v>
      </c>
      <c r="H23" s="331">
        <f t="shared" si="2"/>
        <v>748.1930000000001</v>
      </c>
      <c r="I23" s="365">
        <f t="shared" si="6"/>
        <v>-0.5682156876634773</v>
      </c>
      <c r="J23" s="333">
        <v>4292.093999999999</v>
      </c>
      <c r="K23" s="331">
        <v>1615.185</v>
      </c>
      <c r="L23" s="331">
        <f t="shared" si="3"/>
        <v>5907.278999999999</v>
      </c>
      <c r="M23" s="332">
        <f t="shared" si="4"/>
        <v>0.026859722157277534</v>
      </c>
      <c r="N23" s="333">
        <v>2958.982</v>
      </c>
      <c r="O23" s="331">
        <v>1483.6119999999999</v>
      </c>
      <c r="P23" s="331">
        <f t="shared" si="5"/>
        <v>4442.594</v>
      </c>
      <c r="Q23" s="334">
        <f t="shared" si="7"/>
        <v>0.32969139201106357</v>
      </c>
    </row>
    <row r="24" spans="1:17" ht="18.75" customHeight="1">
      <c r="A24" s="329" t="s">
        <v>75</v>
      </c>
      <c r="B24" s="333">
        <v>17.403</v>
      </c>
      <c r="C24" s="331">
        <v>241.304</v>
      </c>
      <c r="D24" s="331">
        <f t="shared" si="0"/>
        <v>258.707</v>
      </c>
      <c r="E24" s="332">
        <f t="shared" si="1"/>
        <v>0.007902703399833073</v>
      </c>
      <c r="F24" s="333">
        <v>12.982</v>
      </c>
      <c r="G24" s="331">
        <v>240.622</v>
      </c>
      <c r="H24" s="331">
        <f t="shared" si="2"/>
        <v>253.604</v>
      </c>
      <c r="I24" s="365">
        <f t="shared" si="6"/>
        <v>0.020121922367154932</v>
      </c>
      <c r="J24" s="333">
        <v>99.713</v>
      </c>
      <c r="K24" s="331">
        <v>1342.681</v>
      </c>
      <c r="L24" s="331">
        <f t="shared" si="3"/>
        <v>1442.394</v>
      </c>
      <c r="M24" s="332">
        <f t="shared" si="4"/>
        <v>0.006558400590411284</v>
      </c>
      <c r="N24" s="333">
        <v>176.16600000000003</v>
      </c>
      <c r="O24" s="331">
        <v>1409.3560000000002</v>
      </c>
      <c r="P24" s="331">
        <f t="shared" si="5"/>
        <v>1585.5220000000002</v>
      </c>
      <c r="Q24" s="334">
        <f t="shared" si="7"/>
        <v>-0.09027184737897054</v>
      </c>
    </row>
    <row r="25" spans="1:17" ht="18.75" customHeight="1">
      <c r="A25" s="329" t="s">
        <v>68</v>
      </c>
      <c r="B25" s="333">
        <v>152.57600000000002</v>
      </c>
      <c r="C25" s="331">
        <v>102.722</v>
      </c>
      <c r="D25" s="331">
        <f t="shared" si="0"/>
        <v>255.298</v>
      </c>
      <c r="E25" s="332">
        <f t="shared" si="1"/>
        <v>0.00779856893153484</v>
      </c>
      <c r="F25" s="333">
        <v>247.4339999999999</v>
      </c>
      <c r="G25" s="331">
        <v>156.65</v>
      </c>
      <c r="H25" s="331">
        <f t="shared" si="2"/>
        <v>404.08399999999995</v>
      </c>
      <c r="I25" s="365">
        <f t="shared" si="6"/>
        <v>-0.3682056206135357</v>
      </c>
      <c r="J25" s="333">
        <v>1169.4789999999998</v>
      </c>
      <c r="K25" s="331">
        <v>577.763</v>
      </c>
      <c r="L25" s="331">
        <f t="shared" si="3"/>
        <v>1747.2419999999997</v>
      </c>
      <c r="M25" s="332">
        <f t="shared" si="4"/>
        <v>0.00794450958919088</v>
      </c>
      <c r="N25" s="333">
        <v>1988.972999999999</v>
      </c>
      <c r="O25" s="331">
        <v>741.1410000000001</v>
      </c>
      <c r="P25" s="331">
        <f t="shared" si="5"/>
        <v>2730.113999999999</v>
      </c>
      <c r="Q25" s="334">
        <f t="shared" si="7"/>
        <v>-0.3600113401857943</v>
      </c>
    </row>
    <row r="26" spans="1:17" ht="18.75" customHeight="1">
      <c r="A26" s="329" t="s">
        <v>78</v>
      </c>
      <c r="B26" s="333">
        <v>106.35600000000001</v>
      </c>
      <c r="C26" s="331">
        <v>147.37900000000002</v>
      </c>
      <c r="D26" s="331">
        <f t="shared" si="0"/>
        <v>253.735</v>
      </c>
      <c r="E26" s="332">
        <f t="shared" si="1"/>
        <v>0.007750824087313621</v>
      </c>
      <c r="F26" s="333">
        <v>96.43199999999999</v>
      </c>
      <c r="G26" s="331">
        <v>105.496</v>
      </c>
      <c r="H26" s="331">
        <f t="shared" si="2"/>
        <v>201.928</v>
      </c>
      <c r="I26" s="365">
        <f t="shared" si="6"/>
        <v>0.2565617447803179</v>
      </c>
      <c r="J26" s="333">
        <v>485.4890000000001</v>
      </c>
      <c r="K26" s="331">
        <v>667.447</v>
      </c>
      <c r="L26" s="331">
        <f t="shared" si="3"/>
        <v>1152.9360000000001</v>
      </c>
      <c r="M26" s="332">
        <f t="shared" si="4"/>
        <v>0.005242268161893647</v>
      </c>
      <c r="N26" s="333">
        <v>579.3180000000001</v>
      </c>
      <c r="O26" s="331">
        <v>646.586</v>
      </c>
      <c r="P26" s="331">
        <f t="shared" si="5"/>
        <v>1225.904</v>
      </c>
      <c r="Q26" s="334">
        <f t="shared" si="7"/>
        <v>-0.05952178963442478</v>
      </c>
    </row>
    <row r="27" spans="1:17" ht="18.75" customHeight="1">
      <c r="A27" s="329" t="s">
        <v>49</v>
      </c>
      <c r="B27" s="333">
        <v>167.636</v>
      </c>
      <c r="C27" s="331">
        <v>62.534000000000006</v>
      </c>
      <c r="D27" s="331">
        <f t="shared" si="0"/>
        <v>230.17000000000002</v>
      </c>
      <c r="E27" s="332">
        <f t="shared" si="1"/>
        <v>0.007030985792961067</v>
      </c>
      <c r="F27" s="333">
        <v>112.985</v>
      </c>
      <c r="G27" s="331">
        <v>44.607</v>
      </c>
      <c r="H27" s="331">
        <f t="shared" si="2"/>
        <v>157.59199999999998</v>
      </c>
      <c r="I27" s="365">
        <f t="shared" si="6"/>
        <v>0.46054368242042765</v>
      </c>
      <c r="J27" s="333">
        <v>1036.767</v>
      </c>
      <c r="K27" s="331">
        <v>340.068</v>
      </c>
      <c r="L27" s="331">
        <f t="shared" si="3"/>
        <v>1376.835</v>
      </c>
      <c r="M27" s="332">
        <f t="shared" si="4"/>
        <v>0.006260311313620911</v>
      </c>
      <c r="N27" s="333">
        <v>752.728</v>
      </c>
      <c r="O27" s="331">
        <v>425.77200000000005</v>
      </c>
      <c r="P27" s="331">
        <f t="shared" si="5"/>
        <v>1178.5</v>
      </c>
      <c r="Q27" s="334">
        <f t="shared" si="7"/>
        <v>0.1682944420873993</v>
      </c>
    </row>
    <row r="28" spans="1:17" ht="18.75" customHeight="1">
      <c r="A28" s="329" t="s">
        <v>69</v>
      </c>
      <c r="B28" s="333">
        <v>112.94400000000002</v>
      </c>
      <c r="C28" s="331">
        <v>56.04</v>
      </c>
      <c r="D28" s="331">
        <f t="shared" si="0"/>
        <v>168.984</v>
      </c>
      <c r="E28" s="332">
        <f t="shared" si="1"/>
        <v>0.005161941622443119</v>
      </c>
      <c r="F28" s="333">
        <v>128.67799999999997</v>
      </c>
      <c r="G28" s="331">
        <v>52.66</v>
      </c>
      <c r="H28" s="331">
        <f t="shared" si="2"/>
        <v>181.33799999999997</v>
      </c>
      <c r="I28" s="365">
        <f t="shared" si="6"/>
        <v>-0.06812692320418201</v>
      </c>
      <c r="J28" s="333">
        <v>701.1469999999999</v>
      </c>
      <c r="K28" s="331">
        <v>285.60300000000007</v>
      </c>
      <c r="L28" s="331">
        <f t="shared" si="3"/>
        <v>986.75</v>
      </c>
      <c r="M28" s="332">
        <f t="shared" si="4"/>
        <v>0.00448663942209156</v>
      </c>
      <c r="N28" s="333">
        <v>839.6379999999988</v>
      </c>
      <c r="O28" s="331">
        <v>246.78</v>
      </c>
      <c r="P28" s="331">
        <f t="shared" si="5"/>
        <v>1086.4179999999988</v>
      </c>
      <c r="Q28" s="334">
        <f t="shared" si="7"/>
        <v>-0.09174001167138146</v>
      </c>
    </row>
    <row r="29" spans="1:17" ht="18.75" customHeight="1">
      <c r="A29" s="329" t="s">
        <v>76</v>
      </c>
      <c r="B29" s="333">
        <v>95.954</v>
      </c>
      <c r="C29" s="331">
        <v>31.09</v>
      </c>
      <c r="D29" s="331">
        <f t="shared" si="0"/>
        <v>127.044</v>
      </c>
      <c r="E29" s="332">
        <f t="shared" si="1"/>
        <v>0.003880803575969699</v>
      </c>
      <c r="F29" s="333">
        <v>100</v>
      </c>
      <c r="G29" s="331">
        <v>59.002</v>
      </c>
      <c r="H29" s="331">
        <f t="shared" si="2"/>
        <v>159.002</v>
      </c>
      <c r="I29" s="365">
        <f t="shared" si="6"/>
        <v>-0.20099118250084913</v>
      </c>
      <c r="J29" s="333">
        <v>429.93700000000007</v>
      </c>
      <c r="K29" s="331">
        <v>210.08899999999997</v>
      </c>
      <c r="L29" s="331">
        <f t="shared" si="3"/>
        <v>640.0260000000001</v>
      </c>
      <c r="M29" s="332">
        <f t="shared" si="4"/>
        <v>0.0029101250395374445</v>
      </c>
      <c r="N29" s="333">
        <v>522.92</v>
      </c>
      <c r="O29" s="331">
        <v>266.74299999999994</v>
      </c>
      <c r="P29" s="331">
        <f t="shared" si="5"/>
        <v>789.6629999999999</v>
      </c>
      <c r="Q29" s="334">
        <f t="shared" si="7"/>
        <v>-0.18949475915675407</v>
      </c>
    </row>
    <row r="30" spans="1:17" ht="18.75" customHeight="1">
      <c r="A30" s="329" t="s">
        <v>86</v>
      </c>
      <c r="B30" s="333">
        <v>112.641</v>
      </c>
      <c r="C30" s="331">
        <v>0.182</v>
      </c>
      <c r="D30" s="331">
        <f t="shared" si="0"/>
        <v>112.82300000000001</v>
      </c>
      <c r="E30" s="332">
        <f t="shared" si="1"/>
        <v>0.0034463957514847565</v>
      </c>
      <c r="F30" s="333">
        <v>171.06</v>
      </c>
      <c r="G30" s="331">
        <v>0.072</v>
      </c>
      <c r="H30" s="331">
        <f t="shared" si="2"/>
        <v>171.132</v>
      </c>
      <c r="I30" s="365">
        <f t="shared" si="6"/>
        <v>-0.34072528808171465</v>
      </c>
      <c r="J30" s="333">
        <v>655.258</v>
      </c>
      <c r="K30" s="331">
        <v>0.82</v>
      </c>
      <c r="L30" s="331">
        <f t="shared" si="3"/>
        <v>656.0780000000001</v>
      </c>
      <c r="M30" s="332">
        <f t="shared" si="4"/>
        <v>0.00298311164810437</v>
      </c>
      <c r="N30" s="333">
        <v>1250.635</v>
      </c>
      <c r="O30" s="331">
        <v>2.1910000000000003</v>
      </c>
      <c r="P30" s="331">
        <f t="shared" si="5"/>
        <v>1252.826</v>
      </c>
      <c r="Q30" s="334">
        <f t="shared" si="7"/>
        <v>-0.47632153227982177</v>
      </c>
    </row>
    <row r="31" spans="1:17" ht="18.75" customHeight="1">
      <c r="A31" s="329" t="s">
        <v>73</v>
      </c>
      <c r="B31" s="333">
        <v>45.086000000000006</v>
      </c>
      <c r="C31" s="331">
        <v>45.737</v>
      </c>
      <c r="D31" s="331">
        <f t="shared" si="0"/>
        <v>90.82300000000001</v>
      </c>
      <c r="E31" s="332">
        <f t="shared" si="1"/>
        <v>0.0027743633952039925</v>
      </c>
      <c r="F31" s="333">
        <v>15.04</v>
      </c>
      <c r="G31" s="331">
        <v>33.511</v>
      </c>
      <c r="H31" s="331">
        <f t="shared" si="2"/>
        <v>48.551</v>
      </c>
      <c r="I31" s="365">
        <f t="shared" si="6"/>
        <v>0.8706720767852363</v>
      </c>
      <c r="J31" s="333">
        <v>237.46799999999993</v>
      </c>
      <c r="K31" s="331">
        <v>230.94600000000003</v>
      </c>
      <c r="L31" s="331">
        <f t="shared" si="3"/>
        <v>468.414</v>
      </c>
      <c r="M31" s="332">
        <f t="shared" si="4"/>
        <v>0.002129824898160219</v>
      </c>
      <c r="N31" s="333">
        <v>93.245</v>
      </c>
      <c r="O31" s="331">
        <v>216.10899999999998</v>
      </c>
      <c r="P31" s="331">
        <f t="shared" si="5"/>
        <v>309.354</v>
      </c>
      <c r="Q31" s="334">
        <f t="shared" si="7"/>
        <v>0.5141682344498535</v>
      </c>
    </row>
    <row r="32" spans="1:17" ht="18.75" customHeight="1">
      <c r="A32" s="329" t="s">
        <v>82</v>
      </c>
      <c r="B32" s="333">
        <v>47.372</v>
      </c>
      <c r="C32" s="331">
        <v>32.355</v>
      </c>
      <c r="D32" s="331">
        <f t="shared" si="0"/>
        <v>79.727</v>
      </c>
      <c r="E32" s="332">
        <f t="shared" si="1"/>
        <v>0.0024354147122362035</v>
      </c>
      <c r="F32" s="333">
        <v>23.349</v>
      </c>
      <c r="G32" s="331">
        <v>23.866</v>
      </c>
      <c r="H32" s="331">
        <f t="shared" si="2"/>
        <v>47.215</v>
      </c>
      <c r="I32" s="365">
        <f t="shared" si="6"/>
        <v>0.6885947262522503</v>
      </c>
      <c r="J32" s="333">
        <v>335.478</v>
      </c>
      <c r="K32" s="331">
        <v>169.596</v>
      </c>
      <c r="L32" s="331">
        <f t="shared" si="3"/>
        <v>505.074</v>
      </c>
      <c r="M32" s="332">
        <f t="shared" si="4"/>
        <v>0.0022965137263475785</v>
      </c>
      <c r="N32" s="333">
        <v>90.46</v>
      </c>
      <c r="O32" s="331">
        <v>165.265</v>
      </c>
      <c r="P32" s="331">
        <f t="shared" si="5"/>
        <v>255.72499999999997</v>
      </c>
      <c r="Q32" s="334">
        <f t="shared" si="7"/>
        <v>0.9750669664678857</v>
      </c>
    </row>
    <row r="33" spans="1:17" ht="18.75" customHeight="1">
      <c r="A33" s="329" t="s">
        <v>71</v>
      </c>
      <c r="B33" s="333">
        <v>41.155</v>
      </c>
      <c r="C33" s="331">
        <v>6.685</v>
      </c>
      <c r="D33" s="331">
        <f t="shared" si="0"/>
        <v>47.84</v>
      </c>
      <c r="E33" s="332">
        <f t="shared" si="1"/>
        <v>0.001461364905657807</v>
      </c>
      <c r="F33" s="333">
        <v>41.38699999999999</v>
      </c>
      <c r="G33" s="331">
        <v>1.832</v>
      </c>
      <c r="H33" s="331">
        <f t="shared" si="2"/>
        <v>43.218999999999994</v>
      </c>
      <c r="I33" s="365">
        <f t="shared" si="6"/>
        <v>0.10692056734306687</v>
      </c>
      <c r="J33" s="333">
        <v>271.1930000000001</v>
      </c>
      <c r="K33" s="331">
        <v>48.123999999999995</v>
      </c>
      <c r="L33" s="331">
        <f t="shared" si="3"/>
        <v>319.3170000000001</v>
      </c>
      <c r="M33" s="332">
        <f t="shared" si="4"/>
        <v>0.0014518978873514178</v>
      </c>
      <c r="N33" s="333">
        <v>267.806</v>
      </c>
      <c r="O33" s="331">
        <v>12.768</v>
      </c>
      <c r="P33" s="331">
        <f t="shared" si="5"/>
        <v>280.57399999999996</v>
      </c>
      <c r="Q33" s="334">
        <f t="shared" si="7"/>
        <v>0.1380847833370169</v>
      </c>
    </row>
    <row r="34" spans="1:17" ht="18.75" customHeight="1">
      <c r="A34" s="329" t="s">
        <v>80</v>
      </c>
      <c r="B34" s="333">
        <v>31.468</v>
      </c>
      <c r="C34" s="331">
        <v>12.376</v>
      </c>
      <c r="D34" s="331">
        <f t="shared" si="0"/>
        <v>43.844</v>
      </c>
      <c r="E34" s="332">
        <f t="shared" si="1"/>
        <v>0.0013392993922169917</v>
      </c>
      <c r="F34" s="333">
        <v>84.432</v>
      </c>
      <c r="G34" s="331">
        <v>6.865</v>
      </c>
      <c r="H34" s="331">
        <f t="shared" si="2"/>
        <v>91.297</v>
      </c>
      <c r="I34" s="365">
        <f t="shared" si="6"/>
        <v>-0.5197651620535176</v>
      </c>
      <c r="J34" s="333">
        <v>333.937</v>
      </c>
      <c r="K34" s="331">
        <v>119.535</v>
      </c>
      <c r="L34" s="331">
        <f t="shared" si="3"/>
        <v>453.472</v>
      </c>
      <c r="M34" s="332">
        <f t="shared" si="4"/>
        <v>0.0020618853326726163</v>
      </c>
      <c r="N34" s="333">
        <v>424.177</v>
      </c>
      <c r="O34" s="331">
        <v>161.01300000000003</v>
      </c>
      <c r="P34" s="331">
        <f t="shared" si="5"/>
        <v>585.19</v>
      </c>
      <c r="Q34" s="334">
        <f t="shared" si="7"/>
        <v>-0.2250858695466431</v>
      </c>
    </row>
    <row r="35" spans="1:17" ht="18.75" customHeight="1">
      <c r="A35" s="329" t="s">
        <v>79</v>
      </c>
      <c r="B35" s="333">
        <v>35.201</v>
      </c>
      <c r="C35" s="331">
        <v>7.525</v>
      </c>
      <c r="D35" s="331">
        <f t="shared" si="0"/>
        <v>42.726</v>
      </c>
      <c r="E35" s="332">
        <f t="shared" si="1"/>
        <v>0.0013051479297478145</v>
      </c>
      <c r="F35" s="333">
        <v>59.416</v>
      </c>
      <c r="G35" s="331">
        <v>7.943</v>
      </c>
      <c r="H35" s="331">
        <f t="shared" si="2"/>
        <v>67.359</v>
      </c>
      <c r="I35" s="365">
        <f t="shared" si="6"/>
        <v>-0.36569723422259826</v>
      </c>
      <c r="J35" s="333">
        <v>267.821</v>
      </c>
      <c r="K35" s="331">
        <v>50.451</v>
      </c>
      <c r="L35" s="331">
        <f t="shared" si="3"/>
        <v>318.27200000000005</v>
      </c>
      <c r="M35" s="332">
        <f t="shared" si="4"/>
        <v>0.0014471463918398029</v>
      </c>
      <c r="N35" s="333">
        <v>343.63</v>
      </c>
      <c r="O35" s="331">
        <v>40.902</v>
      </c>
      <c r="P35" s="331">
        <f t="shared" si="5"/>
        <v>384.532</v>
      </c>
      <c r="Q35" s="334">
        <f t="shared" si="7"/>
        <v>-0.1723133575359136</v>
      </c>
    </row>
    <row r="36" spans="1:17" ht="18.75" customHeight="1">
      <c r="A36" s="329" t="s">
        <v>83</v>
      </c>
      <c r="B36" s="333">
        <v>8.022</v>
      </c>
      <c r="C36" s="331">
        <v>16.924</v>
      </c>
      <c r="D36" s="331">
        <f t="shared" si="0"/>
        <v>24.945999999999998</v>
      </c>
      <c r="E36" s="332">
        <f t="shared" si="1"/>
        <v>0.0007620235981718154</v>
      </c>
      <c r="F36" s="333">
        <v>26.938000000000002</v>
      </c>
      <c r="G36" s="331">
        <v>27.876</v>
      </c>
      <c r="H36" s="331">
        <f t="shared" si="2"/>
        <v>54.81400000000001</v>
      </c>
      <c r="I36" s="365">
        <f t="shared" si="6"/>
        <v>-0.5448972890137558</v>
      </c>
      <c r="J36" s="333">
        <v>84.05</v>
      </c>
      <c r="K36" s="331">
        <v>110.05100000000002</v>
      </c>
      <c r="L36" s="331">
        <f t="shared" si="3"/>
        <v>194.101</v>
      </c>
      <c r="M36" s="332">
        <f t="shared" si="4"/>
        <v>0.000882555052918565</v>
      </c>
      <c r="N36" s="333">
        <v>129.866</v>
      </c>
      <c r="O36" s="331">
        <v>109.31700000000001</v>
      </c>
      <c r="P36" s="331">
        <f t="shared" si="5"/>
        <v>239.18300000000002</v>
      </c>
      <c r="Q36" s="334">
        <f t="shared" si="7"/>
        <v>-0.18848329521746954</v>
      </c>
    </row>
    <row r="37" spans="1:17" ht="18.75" customHeight="1">
      <c r="A37" s="329" t="s">
        <v>74</v>
      </c>
      <c r="B37" s="333">
        <v>17.9</v>
      </c>
      <c r="C37" s="331">
        <v>2.8529999999999998</v>
      </c>
      <c r="D37" s="331">
        <f t="shared" si="0"/>
        <v>20.753</v>
      </c>
      <c r="E37" s="332">
        <f t="shared" si="1"/>
        <v>0.0006339403404497589</v>
      </c>
      <c r="F37" s="333">
        <v>32.106</v>
      </c>
      <c r="G37" s="331">
        <v>3.558</v>
      </c>
      <c r="H37" s="331">
        <f t="shared" si="2"/>
        <v>35.664</v>
      </c>
      <c r="I37" s="365">
        <f t="shared" si="6"/>
        <v>-0.41809668012561685</v>
      </c>
      <c r="J37" s="333">
        <v>253.923</v>
      </c>
      <c r="K37" s="331">
        <v>25.732999999999993</v>
      </c>
      <c r="L37" s="331">
        <f t="shared" si="3"/>
        <v>279.656</v>
      </c>
      <c r="M37" s="332">
        <f t="shared" si="4"/>
        <v>0.0012715638553072587</v>
      </c>
      <c r="N37" s="333">
        <v>258.003</v>
      </c>
      <c r="O37" s="331">
        <v>19.014</v>
      </c>
      <c r="P37" s="331">
        <f t="shared" si="5"/>
        <v>277.017</v>
      </c>
      <c r="Q37" s="334">
        <f t="shared" si="7"/>
        <v>0.009526491153972527</v>
      </c>
    </row>
    <row r="38" spans="1:17" ht="18.75" customHeight="1">
      <c r="A38" s="329" t="s">
        <v>47</v>
      </c>
      <c r="B38" s="333">
        <v>8.479000000000001</v>
      </c>
      <c r="C38" s="331">
        <v>8.616</v>
      </c>
      <c r="D38" s="331">
        <f t="shared" si="0"/>
        <v>17.095</v>
      </c>
      <c r="E38" s="332">
        <f t="shared" si="1"/>
        <v>0.0005221996877554391</v>
      </c>
      <c r="F38" s="333">
        <v>19.898</v>
      </c>
      <c r="G38" s="331">
        <v>16.26</v>
      </c>
      <c r="H38" s="331">
        <f t="shared" si="2"/>
        <v>36.158</v>
      </c>
      <c r="I38" s="365">
        <f t="shared" si="6"/>
        <v>-0.527213894573815</v>
      </c>
      <c r="J38" s="333">
        <v>75.47</v>
      </c>
      <c r="K38" s="331">
        <v>35.621</v>
      </c>
      <c r="L38" s="331">
        <f t="shared" si="3"/>
        <v>111.09100000000001</v>
      </c>
      <c r="M38" s="332">
        <f t="shared" si="4"/>
        <v>0.0005051180745270571</v>
      </c>
      <c r="N38" s="333">
        <v>103.269</v>
      </c>
      <c r="O38" s="331">
        <v>76.09300000000002</v>
      </c>
      <c r="P38" s="331">
        <f t="shared" si="5"/>
        <v>179.36200000000002</v>
      </c>
      <c r="Q38" s="334">
        <f t="shared" si="7"/>
        <v>-0.38063246395557593</v>
      </c>
    </row>
    <row r="39" spans="1:17" ht="18.75" customHeight="1">
      <c r="A39" s="329" t="s">
        <v>81</v>
      </c>
      <c r="B39" s="333">
        <v>1.02</v>
      </c>
      <c r="C39" s="331">
        <v>12.819</v>
      </c>
      <c r="D39" s="331">
        <f t="shared" si="0"/>
        <v>13.839</v>
      </c>
      <c r="E39" s="332">
        <f t="shared" si="1"/>
        <v>0.00042273889902588605</v>
      </c>
      <c r="F39" s="333"/>
      <c r="G39" s="331">
        <v>19.188</v>
      </c>
      <c r="H39" s="331">
        <f t="shared" si="2"/>
        <v>19.188</v>
      </c>
      <c r="I39" s="365">
        <f t="shared" si="6"/>
        <v>-0.27876797998749214</v>
      </c>
      <c r="J39" s="333">
        <v>11.891</v>
      </c>
      <c r="K39" s="331">
        <v>132.242</v>
      </c>
      <c r="L39" s="331">
        <f t="shared" si="3"/>
        <v>144.13299999999998</v>
      </c>
      <c r="M39" s="332">
        <f t="shared" si="4"/>
        <v>0.0006553562704072185</v>
      </c>
      <c r="N39" s="333">
        <v>5.741</v>
      </c>
      <c r="O39" s="331">
        <v>166.86599999999999</v>
      </c>
      <c r="P39" s="331">
        <f t="shared" si="5"/>
        <v>172.60699999999997</v>
      </c>
      <c r="Q39" s="334">
        <f t="shared" si="7"/>
        <v>-0.16496434095952073</v>
      </c>
    </row>
    <row r="40" spans="1:17" ht="18.75" customHeight="1" thickBot="1">
      <c r="A40" s="335" t="s">
        <v>102</v>
      </c>
      <c r="B40" s="339">
        <v>12.026</v>
      </c>
      <c r="C40" s="337">
        <v>4.599</v>
      </c>
      <c r="D40" s="337">
        <f t="shared" si="0"/>
        <v>16.625</v>
      </c>
      <c r="E40" s="338">
        <f t="shared" si="1"/>
        <v>0.0005078426328712592</v>
      </c>
      <c r="F40" s="339">
        <v>1113.5910000000001</v>
      </c>
      <c r="G40" s="337">
        <v>523.5020000000001</v>
      </c>
      <c r="H40" s="337">
        <f t="shared" si="2"/>
        <v>1637.0930000000003</v>
      </c>
      <c r="I40" s="367">
        <f t="shared" si="6"/>
        <v>-0.9898448041742284</v>
      </c>
      <c r="J40" s="339">
        <v>111.376</v>
      </c>
      <c r="K40" s="337">
        <v>65.58</v>
      </c>
      <c r="L40" s="337">
        <f t="shared" si="3"/>
        <v>176.95600000000002</v>
      </c>
      <c r="M40" s="338">
        <f t="shared" si="4"/>
        <v>0.0008045986983284867</v>
      </c>
      <c r="N40" s="339">
        <v>3437.6880000000006</v>
      </c>
      <c r="O40" s="337">
        <v>2017.9879999999998</v>
      </c>
      <c r="P40" s="337">
        <f t="shared" si="5"/>
        <v>5455.676</v>
      </c>
      <c r="Q40" s="368">
        <f t="shared" si="7"/>
        <v>-0.9675647894046494</v>
      </c>
    </row>
    <row r="41" spans="1:17" ht="14.25">
      <c r="A41" s="340" t="s">
        <v>103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</row>
    <row r="42" ht="14.25">
      <c r="A42" s="340" t="s">
        <v>65</v>
      </c>
    </row>
  </sheetData>
  <sheetProtection/>
  <mergeCells count="13"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N5:P5"/>
    <mergeCell ref="Q5:Q6"/>
    <mergeCell ref="F5:H5"/>
    <mergeCell ref="J5:L5"/>
  </mergeCells>
  <conditionalFormatting sqref="Q41:Q65536 I41:I65536 Q3:Q6 I3:I6">
    <cfRule type="cellIs" priority="1" dxfId="0" operator="lessThan" stopIfTrue="1">
      <formula>0</formula>
    </cfRule>
  </conditionalFormatting>
  <conditionalFormatting sqref="I7:I40 Q7:Q4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H1" sqref="H1:I1"/>
    </sheetView>
  </sheetViews>
  <sheetFormatPr defaultColWidth="9.140625" defaultRowHeight="12.75"/>
  <cols>
    <col min="1" max="1" width="15.8515625" style="372" customWidth="1"/>
    <col min="2" max="2" width="11.57421875" style="372" customWidth="1"/>
    <col min="3" max="3" width="9.421875" style="372" customWidth="1"/>
    <col min="4" max="4" width="11.421875" style="372" customWidth="1"/>
    <col min="5" max="5" width="9.00390625" style="372" customWidth="1"/>
    <col min="6" max="6" width="12.421875" style="372" customWidth="1"/>
    <col min="7" max="7" width="11.00390625" style="372" bestFit="1" customWidth="1"/>
    <col min="8" max="8" width="12.00390625" style="372" customWidth="1"/>
    <col min="9" max="9" width="8.421875" style="372" customWidth="1"/>
    <col min="10" max="16384" width="9.140625" style="372" customWidth="1"/>
  </cols>
  <sheetData>
    <row r="1" spans="8:9" ht="15.75">
      <c r="H1" s="1031" t="s">
        <v>345</v>
      </c>
      <c r="I1" s="1031"/>
    </row>
    <row r="2" ht="3" customHeight="1" thickBot="1"/>
    <row r="3" spans="1:9" ht="24" customHeight="1" thickBot="1">
      <c r="A3" s="369" t="s">
        <v>104</v>
      </c>
      <c r="B3" s="370"/>
      <c r="C3" s="370"/>
      <c r="D3" s="370"/>
      <c r="E3" s="370"/>
      <c r="F3" s="370"/>
      <c r="G3" s="370"/>
      <c r="H3" s="370"/>
      <c r="I3" s="371"/>
    </row>
    <row r="4" spans="1:9" s="377" customFormat="1" ht="20.25" customHeight="1" thickBot="1">
      <c r="A4" s="373" t="s">
        <v>105</v>
      </c>
      <c r="B4" s="374" t="s">
        <v>38</v>
      </c>
      <c r="C4" s="375"/>
      <c r="D4" s="375"/>
      <c r="E4" s="376"/>
      <c r="F4" s="375" t="s">
        <v>39</v>
      </c>
      <c r="G4" s="375"/>
      <c r="H4" s="375"/>
      <c r="I4" s="376"/>
    </row>
    <row r="5" spans="1:9" s="383" customFormat="1" ht="26.25" thickBot="1">
      <c r="A5" s="378"/>
      <c r="B5" s="379" t="s">
        <v>40</v>
      </c>
      <c r="C5" s="380" t="s">
        <v>41</v>
      </c>
      <c r="D5" s="379" t="s">
        <v>106</v>
      </c>
      <c r="E5" s="381" t="s">
        <v>43</v>
      </c>
      <c r="F5" s="382" t="s">
        <v>44</v>
      </c>
      <c r="G5" s="381" t="s">
        <v>41</v>
      </c>
      <c r="H5" s="382" t="s">
        <v>45</v>
      </c>
      <c r="I5" s="381" t="s">
        <v>43</v>
      </c>
    </row>
    <row r="6" spans="1:9" s="388" customFormat="1" ht="18" customHeight="1" thickBot="1">
      <c r="A6" s="384" t="s">
        <v>107</v>
      </c>
      <c r="B6" s="385">
        <f>SUM(B7:B46)</f>
        <v>791957</v>
      </c>
      <c r="C6" s="386">
        <f>SUM(C7:C46)</f>
        <v>1</v>
      </c>
      <c r="D6" s="387">
        <f>SUM(D7:D46)</f>
        <v>737778</v>
      </c>
      <c r="E6" s="386">
        <f aca="true" t="shared" si="0" ref="E6:E46">(B6/D6-1)</f>
        <v>0.07343536944717788</v>
      </c>
      <c r="F6" s="385">
        <f>SUM(F7:F46)</f>
        <v>4417689</v>
      </c>
      <c r="G6" s="386">
        <f>SUM(G7:G46)</f>
        <v>0.9999999999999998</v>
      </c>
      <c r="H6" s="387">
        <f>SUM(H7:H46)</f>
        <v>4373431</v>
      </c>
      <c r="I6" s="386">
        <f aca="true" t="shared" si="1" ref="I6:I46">(F6/H6-1)</f>
        <v>0.010119743514874324</v>
      </c>
    </row>
    <row r="7" spans="1:9" s="394" customFormat="1" ht="18" customHeight="1" thickTop="1">
      <c r="A7" s="389" t="s">
        <v>108</v>
      </c>
      <c r="B7" s="390">
        <v>103006</v>
      </c>
      <c r="C7" s="391">
        <f aca="true" t="shared" si="2" ref="C7:C46">B7/$B$6</f>
        <v>0.130065142425662</v>
      </c>
      <c r="D7" s="390">
        <v>90848</v>
      </c>
      <c r="E7" s="392">
        <f t="shared" si="0"/>
        <v>0.1338279323705529</v>
      </c>
      <c r="F7" s="390">
        <v>553392</v>
      </c>
      <c r="G7" s="392">
        <f aca="true" t="shared" si="3" ref="G7:G46">(F7/$F$6)</f>
        <v>0.12526730605074282</v>
      </c>
      <c r="H7" s="393">
        <v>524279</v>
      </c>
      <c r="I7" s="392">
        <f t="shared" si="1"/>
        <v>0.055529593975726765</v>
      </c>
    </row>
    <row r="8" spans="1:9" s="394" customFormat="1" ht="18" customHeight="1">
      <c r="A8" s="389" t="s">
        <v>109</v>
      </c>
      <c r="B8" s="390">
        <v>96457</v>
      </c>
      <c r="C8" s="391">
        <f t="shared" si="2"/>
        <v>0.1217957540624049</v>
      </c>
      <c r="D8" s="390">
        <v>89054</v>
      </c>
      <c r="E8" s="392">
        <f t="shared" si="0"/>
        <v>0.08312933725604688</v>
      </c>
      <c r="F8" s="390">
        <v>515444</v>
      </c>
      <c r="G8" s="392">
        <f t="shared" si="3"/>
        <v>0.11667729439532751</v>
      </c>
      <c r="H8" s="393">
        <v>526514</v>
      </c>
      <c r="I8" s="392">
        <f t="shared" si="1"/>
        <v>-0.021025081954136104</v>
      </c>
    </row>
    <row r="9" spans="1:9" s="394" customFormat="1" ht="18" customHeight="1">
      <c r="A9" s="389" t="s">
        <v>110</v>
      </c>
      <c r="B9" s="390">
        <v>63928</v>
      </c>
      <c r="C9" s="391">
        <f t="shared" si="2"/>
        <v>0.0807215543268132</v>
      </c>
      <c r="D9" s="390">
        <v>55488</v>
      </c>
      <c r="E9" s="392">
        <f t="shared" si="0"/>
        <v>0.1521049596309112</v>
      </c>
      <c r="F9" s="390">
        <v>345256</v>
      </c>
      <c r="G9" s="392">
        <f t="shared" si="3"/>
        <v>0.07815307958527637</v>
      </c>
      <c r="H9" s="393">
        <v>341542</v>
      </c>
      <c r="I9" s="392">
        <f t="shared" si="1"/>
        <v>0.010874211663572941</v>
      </c>
    </row>
    <row r="10" spans="1:9" s="394" customFormat="1" ht="18" customHeight="1">
      <c r="A10" s="389" t="s">
        <v>111</v>
      </c>
      <c r="B10" s="390">
        <v>54923</v>
      </c>
      <c r="C10" s="391">
        <f t="shared" si="2"/>
        <v>0.06935098749048244</v>
      </c>
      <c r="D10" s="390">
        <v>48714</v>
      </c>
      <c r="E10" s="392">
        <f t="shared" si="0"/>
        <v>0.12745822556144026</v>
      </c>
      <c r="F10" s="390">
        <v>281914</v>
      </c>
      <c r="G10" s="392">
        <f t="shared" si="3"/>
        <v>0.06381481358239569</v>
      </c>
      <c r="H10" s="393">
        <v>291558</v>
      </c>
      <c r="I10" s="392">
        <f t="shared" si="1"/>
        <v>-0.03307746657611865</v>
      </c>
    </row>
    <row r="11" spans="1:9" s="394" customFormat="1" ht="18" customHeight="1">
      <c r="A11" s="389" t="s">
        <v>112</v>
      </c>
      <c r="B11" s="390">
        <v>30114</v>
      </c>
      <c r="C11" s="391">
        <f t="shared" si="2"/>
        <v>0.03802479175005714</v>
      </c>
      <c r="D11" s="390">
        <v>30638</v>
      </c>
      <c r="E11" s="392">
        <f t="shared" si="0"/>
        <v>-0.01710294405640056</v>
      </c>
      <c r="F11" s="390">
        <v>173137</v>
      </c>
      <c r="G11" s="392">
        <f t="shared" si="3"/>
        <v>0.03919175840580901</v>
      </c>
      <c r="H11" s="393">
        <v>179908</v>
      </c>
      <c r="I11" s="392">
        <f t="shared" si="1"/>
        <v>-0.03763590279476181</v>
      </c>
    </row>
    <row r="12" spans="1:9" s="394" customFormat="1" ht="18" customHeight="1">
      <c r="A12" s="389" t="s">
        <v>113</v>
      </c>
      <c r="B12" s="390">
        <v>29870</v>
      </c>
      <c r="C12" s="391">
        <f t="shared" si="2"/>
        <v>0.03771669421445861</v>
      </c>
      <c r="D12" s="390">
        <v>23124</v>
      </c>
      <c r="E12" s="392">
        <f t="shared" si="0"/>
        <v>0.29173153433662</v>
      </c>
      <c r="F12" s="390">
        <v>151906</v>
      </c>
      <c r="G12" s="392">
        <f t="shared" si="3"/>
        <v>0.034385851969208334</v>
      </c>
      <c r="H12" s="393">
        <v>135646</v>
      </c>
      <c r="I12" s="392">
        <f t="shared" si="1"/>
        <v>0.11987084027542272</v>
      </c>
    </row>
    <row r="13" spans="1:9" s="394" customFormat="1" ht="18" customHeight="1">
      <c r="A13" s="389" t="s">
        <v>114</v>
      </c>
      <c r="B13" s="390">
        <v>28900</v>
      </c>
      <c r="C13" s="391">
        <f t="shared" si="2"/>
        <v>0.03649188024097268</v>
      </c>
      <c r="D13" s="390">
        <v>24238</v>
      </c>
      <c r="E13" s="392">
        <f t="shared" si="0"/>
        <v>0.19234260252496083</v>
      </c>
      <c r="F13" s="390">
        <v>156244</v>
      </c>
      <c r="G13" s="392">
        <f t="shared" si="3"/>
        <v>0.03536781335218482</v>
      </c>
      <c r="H13" s="393">
        <v>148843</v>
      </c>
      <c r="I13" s="392">
        <f t="shared" si="1"/>
        <v>0.049723534193747865</v>
      </c>
    </row>
    <row r="14" spans="1:9" s="394" customFormat="1" ht="18" customHeight="1">
      <c r="A14" s="389" t="s">
        <v>115</v>
      </c>
      <c r="B14" s="390">
        <v>23913</v>
      </c>
      <c r="C14" s="391">
        <f t="shared" si="2"/>
        <v>0.030194821183473344</v>
      </c>
      <c r="D14" s="390">
        <v>20616</v>
      </c>
      <c r="E14" s="392">
        <f t="shared" si="0"/>
        <v>0.1599243306169964</v>
      </c>
      <c r="F14" s="390">
        <v>143776</v>
      </c>
      <c r="G14" s="392">
        <f t="shared" si="3"/>
        <v>0.03254552323624411</v>
      </c>
      <c r="H14" s="393">
        <v>141435</v>
      </c>
      <c r="I14" s="392">
        <f t="shared" si="1"/>
        <v>0.016551772899211725</v>
      </c>
    </row>
    <row r="15" spans="1:9" s="394" customFormat="1" ht="18" customHeight="1">
      <c r="A15" s="389" t="s">
        <v>116</v>
      </c>
      <c r="B15" s="390">
        <v>18821</v>
      </c>
      <c r="C15" s="391">
        <f t="shared" si="2"/>
        <v>0.023765179170081203</v>
      </c>
      <c r="D15" s="390">
        <v>20059</v>
      </c>
      <c r="E15" s="392">
        <f t="shared" si="0"/>
        <v>-0.061717932100304074</v>
      </c>
      <c r="F15" s="390">
        <v>120565</v>
      </c>
      <c r="G15" s="392">
        <f t="shared" si="3"/>
        <v>0.02729141865803591</v>
      </c>
      <c r="H15" s="393">
        <v>117676</v>
      </c>
      <c r="I15" s="392">
        <f t="shared" si="1"/>
        <v>0.024550460586695744</v>
      </c>
    </row>
    <row r="16" spans="1:9" s="394" customFormat="1" ht="18" customHeight="1">
      <c r="A16" s="389" t="s">
        <v>117</v>
      </c>
      <c r="B16" s="390">
        <v>14071</v>
      </c>
      <c r="C16" s="391">
        <f t="shared" si="2"/>
        <v>0.017767378784454207</v>
      </c>
      <c r="D16" s="390">
        <v>15033</v>
      </c>
      <c r="E16" s="392">
        <f t="shared" si="0"/>
        <v>-0.06399254972394064</v>
      </c>
      <c r="F16" s="390">
        <v>81851</v>
      </c>
      <c r="G16" s="392">
        <f t="shared" si="3"/>
        <v>0.018528013176119913</v>
      </c>
      <c r="H16" s="393">
        <v>81725</v>
      </c>
      <c r="I16" s="392">
        <f t="shared" si="1"/>
        <v>0.0015417558886510196</v>
      </c>
    </row>
    <row r="17" spans="1:9" s="394" customFormat="1" ht="18" customHeight="1">
      <c r="A17" s="389" t="s">
        <v>118</v>
      </c>
      <c r="B17" s="390">
        <v>13984</v>
      </c>
      <c r="C17" s="391">
        <f t="shared" si="2"/>
        <v>0.01765752433528588</v>
      </c>
      <c r="D17" s="390">
        <v>21766</v>
      </c>
      <c r="E17" s="392">
        <f t="shared" si="0"/>
        <v>-0.3575300928052927</v>
      </c>
      <c r="F17" s="390">
        <v>108507</v>
      </c>
      <c r="G17" s="392">
        <f t="shared" si="3"/>
        <v>0.024561937248185648</v>
      </c>
      <c r="H17" s="393">
        <v>125699</v>
      </c>
      <c r="I17" s="392">
        <f t="shared" si="1"/>
        <v>-0.1367711755861224</v>
      </c>
    </row>
    <row r="18" spans="1:9" s="394" customFormat="1" ht="18" customHeight="1">
      <c r="A18" s="389" t="s">
        <v>119</v>
      </c>
      <c r="B18" s="390">
        <v>13796</v>
      </c>
      <c r="C18" s="391">
        <f t="shared" si="2"/>
        <v>0.017420137709496852</v>
      </c>
      <c r="D18" s="390">
        <v>12544</v>
      </c>
      <c r="E18" s="392">
        <f t="shared" si="0"/>
        <v>0.09980867346938771</v>
      </c>
      <c r="F18" s="390">
        <v>72711</v>
      </c>
      <c r="G18" s="392">
        <f t="shared" si="3"/>
        <v>0.01645905811839629</v>
      </c>
      <c r="H18" s="393">
        <v>68491</v>
      </c>
      <c r="I18" s="392">
        <f t="shared" si="1"/>
        <v>0.06161393467754883</v>
      </c>
    </row>
    <row r="19" spans="1:9" s="394" customFormat="1" ht="18" customHeight="1">
      <c r="A19" s="389" t="s">
        <v>120</v>
      </c>
      <c r="B19" s="390">
        <v>13405</v>
      </c>
      <c r="C19" s="391">
        <f t="shared" si="2"/>
        <v>0.0169264240356484</v>
      </c>
      <c r="D19" s="390">
        <v>12604</v>
      </c>
      <c r="E19" s="392">
        <f t="shared" si="0"/>
        <v>0.06355125357029512</v>
      </c>
      <c r="F19" s="390">
        <v>72334</v>
      </c>
      <c r="G19" s="392">
        <f t="shared" si="3"/>
        <v>0.016373719381332637</v>
      </c>
      <c r="H19" s="393">
        <v>71658</v>
      </c>
      <c r="I19" s="392">
        <f t="shared" si="1"/>
        <v>0.009433698958943859</v>
      </c>
    </row>
    <row r="20" spans="1:9" s="394" customFormat="1" ht="18" customHeight="1">
      <c r="A20" s="389" t="s">
        <v>121</v>
      </c>
      <c r="B20" s="390">
        <v>12207</v>
      </c>
      <c r="C20" s="391">
        <f t="shared" si="2"/>
        <v>0.01541371564365237</v>
      </c>
      <c r="D20" s="390">
        <v>12319</v>
      </c>
      <c r="E20" s="392">
        <f t="shared" si="0"/>
        <v>-0.009091647049273455</v>
      </c>
      <c r="F20" s="390">
        <v>71570</v>
      </c>
      <c r="G20" s="392">
        <f t="shared" si="3"/>
        <v>0.016200778280227514</v>
      </c>
      <c r="H20" s="393">
        <v>75662</v>
      </c>
      <c r="I20" s="392">
        <f t="shared" si="1"/>
        <v>-0.05408263064682406</v>
      </c>
    </row>
    <row r="21" spans="1:9" s="394" customFormat="1" ht="18" customHeight="1">
      <c r="A21" s="389" t="s">
        <v>122</v>
      </c>
      <c r="B21" s="390">
        <v>11263</v>
      </c>
      <c r="C21" s="391">
        <f t="shared" si="2"/>
        <v>0.01422173173543513</v>
      </c>
      <c r="D21" s="390">
        <v>10444</v>
      </c>
      <c r="E21" s="392">
        <f t="shared" si="0"/>
        <v>0.07841823056300279</v>
      </c>
      <c r="F21" s="390">
        <v>60542</v>
      </c>
      <c r="G21" s="392">
        <f t="shared" si="3"/>
        <v>0.013704450449092274</v>
      </c>
      <c r="H21" s="393">
        <v>65150</v>
      </c>
      <c r="I21" s="392">
        <f t="shared" si="1"/>
        <v>-0.07072908672294709</v>
      </c>
    </row>
    <row r="22" spans="1:9" s="394" customFormat="1" ht="18" customHeight="1">
      <c r="A22" s="389" t="s">
        <v>123</v>
      </c>
      <c r="B22" s="390">
        <v>10729</v>
      </c>
      <c r="C22" s="391">
        <f t="shared" si="2"/>
        <v>0.013547452702608855</v>
      </c>
      <c r="D22" s="390">
        <v>7764</v>
      </c>
      <c r="E22" s="392">
        <f t="shared" si="0"/>
        <v>0.38189077794951065</v>
      </c>
      <c r="F22" s="390">
        <v>57775</v>
      </c>
      <c r="G22" s="392">
        <f t="shared" si="3"/>
        <v>0.013078104864330649</v>
      </c>
      <c r="H22" s="393">
        <v>42103</v>
      </c>
      <c r="I22" s="392">
        <f t="shared" si="1"/>
        <v>0.3722300073628957</v>
      </c>
    </row>
    <row r="23" spans="1:9" s="394" customFormat="1" ht="18" customHeight="1">
      <c r="A23" s="389" t="s">
        <v>124</v>
      </c>
      <c r="B23" s="390">
        <v>10403</v>
      </c>
      <c r="C23" s="391">
        <f t="shared" si="2"/>
        <v>0.013135814191932138</v>
      </c>
      <c r="D23" s="390">
        <v>9571</v>
      </c>
      <c r="E23" s="392">
        <f t="shared" si="0"/>
        <v>0.08692926548949953</v>
      </c>
      <c r="F23" s="390">
        <v>56407</v>
      </c>
      <c r="G23" s="392">
        <f t="shared" si="3"/>
        <v>0.01276844069376545</v>
      </c>
      <c r="H23" s="393">
        <v>51474</v>
      </c>
      <c r="I23" s="392">
        <f t="shared" si="1"/>
        <v>0.09583479037960907</v>
      </c>
    </row>
    <row r="24" spans="1:9" s="394" customFormat="1" ht="18" customHeight="1">
      <c r="A24" s="389" t="s">
        <v>125</v>
      </c>
      <c r="B24" s="390">
        <v>9603</v>
      </c>
      <c r="C24" s="391">
        <f t="shared" si="2"/>
        <v>0.01212565833751075</v>
      </c>
      <c r="D24" s="390">
        <v>10575</v>
      </c>
      <c r="E24" s="392">
        <f t="shared" si="0"/>
        <v>-0.09191489361702132</v>
      </c>
      <c r="F24" s="390">
        <v>59965</v>
      </c>
      <c r="G24" s="392">
        <f t="shared" si="3"/>
        <v>0.013573839172472305</v>
      </c>
      <c r="H24" s="393">
        <v>56574</v>
      </c>
      <c r="I24" s="392">
        <f t="shared" si="1"/>
        <v>0.05993919468306985</v>
      </c>
    </row>
    <row r="25" spans="1:9" s="394" customFormat="1" ht="18" customHeight="1">
      <c r="A25" s="389" t="s">
        <v>126</v>
      </c>
      <c r="B25" s="390">
        <v>9299</v>
      </c>
      <c r="C25" s="391">
        <f t="shared" si="2"/>
        <v>0.01174179911283062</v>
      </c>
      <c r="D25" s="390">
        <v>9574</v>
      </c>
      <c r="E25" s="392">
        <f t="shared" si="0"/>
        <v>-0.028723626488406095</v>
      </c>
      <c r="F25" s="390">
        <v>52623</v>
      </c>
      <c r="G25" s="392">
        <f t="shared" si="3"/>
        <v>0.01191188424535996</v>
      </c>
      <c r="H25" s="393">
        <v>54001</v>
      </c>
      <c r="I25" s="392">
        <f t="shared" si="1"/>
        <v>-0.025518045962111824</v>
      </c>
    </row>
    <row r="26" spans="1:9" s="394" customFormat="1" ht="18" customHeight="1">
      <c r="A26" s="389" t="s">
        <v>127</v>
      </c>
      <c r="B26" s="390">
        <v>8998</v>
      </c>
      <c r="C26" s="391">
        <f t="shared" si="2"/>
        <v>0.011361727972604574</v>
      </c>
      <c r="D26" s="390">
        <v>7531</v>
      </c>
      <c r="E26" s="392">
        <f t="shared" si="0"/>
        <v>0.19479484796175806</v>
      </c>
      <c r="F26" s="390">
        <v>45648</v>
      </c>
      <c r="G26" s="392">
        <f t="shared" si="3"/>
        <v>0.010333004428333457</v>
      </c>
      <c r="H26" s="393">
        <v>45306</v>
      </c>
      <c r="I26" s="392">
        <f t="shared" si="1"/>
        <v>0.007548669050456924</v>
      </c>
    </row>
    <row r="27" spans="1:9" s="394" customFormat="1" ht="18" customHeight="1">
      <c r="A27" s="389" t="s">
        <v>128</v>
      </c>
      <c r="B27" s="390">
        <v>8320</v>
      </c>
      <c r="C27" s="391">
        <f t="shared" si="2"/>
        <v>0.010505620885982446</v>
      </c>
      <c r="D27" s="390">
        <v>7948</v>
      </c>
      <c r="E27" s="392">
        <f t="shared" si="0"/>
        <v>0.046804227478610905</v>
      </c>
      <c r="F27" s="390">
        <v>50376</v>
      </c>
      <c r="G27" s="392">
        <f t="shared" si="3"/>
        <v>0.011403247263444756</v>
      </c>
      <c r="H27" s="393">
        <v>44737</v>
      </c>
      <c r="I27" s="392">
        <f t="shared" si="1"/>
        <v>0.12604779041956315</v>
      </c>
    </row>
    <row r="28" spans="1:9" s="394" customFormat="1" ht="18" customHeight="1">
      <c r="A28" s="389" t="s">
        <v>129</v>
      </c>
      <c r="B28" s="390">
        <v>8296</v>
      </c>
      <c r="C28" s="391">
        <f t="shared" si="2"/>
        <v>0.010475316210349804</v>
      </c>
      <c r="D28" s="390">
        <v>8002</v>
      </c>
      <c r="E28" s="392">
        <f t="shared" si="0"/>
        <v>0.03674081479630087</v>
      </c>
      <c r="F28" s="390">
        <v>51203</v>
      </c>
      <c r="G28" s="392">
        <f t="shared" si="3"/>
        <v>0.01159044921451012</v>
      </c>
      <c r="H28" s="393">
        <v>53387</v>
      </c>
      <c r="I28" s="392">
        <f t="shared" si="1"/>
        <v>-0.040908835484293915</v>
      </c>
    </row>
    <row r="29" spans="1:9" s="394" customFormat="1" ht="18" customHeight="1">
      <c r="A29" s="389" t="s">
        <v>130</v>
      </c>
      <c r="B29" s="390">
        <v>7962</v>
      </c>
      <c r="C29" s="391">
        <f t="shared" si="2"/>
        <v>0.010053576141128874</v>
      </c>
      <c r="D29" s="390">
        <v>8039</v>
      </c>
      <c r="E29" s="392">
        <f t="shared" si="0"/>
        <v>-0.009578305759422867</v>
      </c>
      <c r="F29" s="390">
        <v>44691</v>
      </c>
      <c r="G29" s="392">
        <f t="shared" si="3"/>
        <v>0.010116375326556487</v>
      </c>
      <c r="H29" s="393">
        <v>49118</v>
      </c>
      <c r="I29" s="392">
        <f t="shared" si="1"/>
        <v>-0.09012989128221838</v>
      </c>
    </row>
    <row r="30" spans="1:9" s="394" customFormat="1" ht="18" customHeight="1">
      <c r="A30" s="389" t="s">
        <v>131</v>
      </c>
      <c r="B30" s="390">
        <v>7291</v>
      </c>
      <c r="C30" s="391">
        <f t="shared" si="2"/>
        <v>0.009206307918232935</v>
      </c>
      <c r="D30" s="390">
        <v>5954</v>
      </c>
      <c r="E30" s="392">
        <f t="shared" si="0"/>
        <v>0.22455492106147124</v>
      </c>
      <c r="F30" s="390">
        <v>37916</v>
      </c>
      <c r="G30" s="392">
        <f t="shared" si="3"/>
        <v>0.008582768049086299</v>
      </c>
      <c r="H30" s="393">
        <v>34581</v>
      </c>
      <c r="I30" s="392">
        <f t="shared" si="1"/>
        <v>0.09644024175125065</v>
      </c>
    </row>
    <row r="31" spans="1:9" s="394" customFormat="1" ht="18" customHeight="1">
      <c r="A31" s="389" t="s">
        <v>132</v>
      </c>
      <c r="B31" s="390">
        <v>7059</v>
      </c>
      <c r="C31" s="391">
        <f t="shared" si="2"/>
        <v>0.008913362720450731</v>
      </c>
      <c r="D31" s="390">
        <v>7197</v>
      </c>
      <c r="E31" s="392">
        <f t="shared" si="0"/>
        <v>-0.019174656106711097</v>
      </c>
      <c r="F31" s="390">
        <v>42893</v>
      </c>
      <c r="G31" s="392">
        <f t="shared" si="3"/>
        <v>0.00970937519594521</v>
      </c>
      <c r="H31" s="393">
        <v>42796</v>
      </c>
      <c r="I31" s="392">
        <f t="shared" si="1"/>
        <v>0.0022665669688755052</v>
      </c>
    </row>
    <row r="32" spans="1:9" s="394" customFormat="1" ht="18" customHeight="1">
      <c r="A32" s="389" t="s">
        <v>133</v>
      </c>
      <c r="B32" s="390">
        <v>6812</v>
      </c>
      <c r="C32" s="391">
        <f t="shared" si="2"/>
        <v>0.008601477100398127</v>
      </c>
      <c r="D32" s="390">
        <v>5624</v>
      </c>
      <c r="E32" s="392">
        <f t="shared" si="0"/>
        <v>0.21123755334281658</v>
      </c>
      <c r="F32" s="390">
        <v>34951</v>
      </c>
      <c r="G32" s="392">
        <f t="shared" si="3"/>
        <v>0.007911602650163921</v>
      </c>
      <c r="H32" s="393">
        <v>38579</v>
      </c>
      <c r="I32" s="392">
        <f t="shared" si="1"/>
        <v>-0.09404079939863652</v>
      </c>
    </row>
    <row r="33" spans="1:9" s="394" customFormat="1" ht="18" customHeight="1">
      <c r="A33" s="389" t="s">
        <v>134</v>
      </c>
      <c r="B33" s="390">
        <v>6759</v>
      </c>
      <c r="C33" s="391">
        <f t="shared" si="2"/>
        <v>0.00853455427504271</v>
      </c>
      <c r="D33" s="390">
        <v>5465</v>
      </c>
      <c r="E33" s="392">
        <f t="shared" si="0"/>
        <v>0.2367795059469351</v>
      </c>
      <c r="F33" s="390">
        <v>36473</v>
      </c>
      <c r="G33" s="392">
        <f t="shared" si="3"/>
        <v>0.008256126676187482</v>
      </c>
      <c r="H33" s="393">
        <v>32866</v>
      </c>
      <c r="I33" s="392">
        <f t="shared" si="1"/>
        <v>0.1097486764437412</v>
      </c>
    </row>
    <row r="34" spans="1:9" s="394" customFormat="1" ht="18" customHeight="1">
      <c r="A34" s="389" t="s">
        <v>135</v>
      </c>
      <c r="B34" s="390">
        <v>6546</v>
      </c>
      <c r="C34" s="391">
        <f t="shared" si="2"/>
        <v>0.008265600278803015</v>
      </c>
      <c r="D34" s="390">
        <v>4910</v>
      </c>
      <c r="E34" s="392">
        <f t="shared" si="0"/>
        <v>0.3331975560081466</v>
      </c>
      <c r="F34" s="390">
        <v>34435</v>
      </c>
      <c r="G34" s="392">
        <f t="shared" si="3"/>
        <v>0.007794799498108626</v>
      </c>
      <c r="H34" s="393">
        <v>33317</v>
      </c>
      <c r="I34" s="392">
        <f t="shared" si="1"/>
        <v>0.03355644265690194</v>
      </c>
    </row>
    <row r="35" spans="1:9" s="394" customFormat="1" ht="18" customHeight="1">
      <c r="A35" s="389" t="s">
        <v>136</v>
      </c>
      <c r="B35" s="390">
        <v>6018</v>
      </c>
      <c r="C35" s="391">
        <f t="shared" si="2"/>
        <v>0.007598897414884899</v>
      </c>
      <c r="D35" s="390">
        <v>6475</v>
      </c>
      <c r="E35" s="392">
        <f t="shared" si="0"/>
        <v>-0.07057915057915054</v>
      </c>
      <c r="F35" s="390">
        <v>37058</v>
      </c>
      <c r="G35" s="392">
        <f t="shared" si="3"/>
        <v>0.008388548854389704</v>
      </c>
      <c r="H35" s="393">
        <v>35892</v>
      </c>
      <c r="I35" s="392">
        <f t="shared" si="1"/>
        <v>0.0324863479326869</v>
      </c>
    </row>
    <row r="36" spans="1:9" s="394" customFormat="1" ht="18" customHeight="1">
      <c r="A36" s="389" t="s">
        <v>137</v>
      </c>
      <c r="B36" s="390">
        <v>5523</v>
      </c>
      <c r="C36" s="391">
        <f t="shared" si="2"/>
        <v>0.0069738634799616644</v>
      </c>
      <c r="D36" s="390">
        <v>4601</v>
      </c>
      <c r="E36" s="392">
        <f t="shared" si="0"/>
        <v>0.20039121930015225</v>
      </c>
      <c r="F36" s="390">
        <v>28631</v>
      </c>
      <c r="G36" s="392">
        <f t="shared" si="3"/>
        <v>0.00648099040018435</v>
      </c>
      <c r="H36" s="393">
        <v>29216</v>
      </c>
      <c r="I36" s="392">
        <f t="shared" si="1"/>
        <v>-0.020023274917853273</v>
      </c>
    </row>
    <row r="37" spans="1:9" s="394" customFormat="1" ht="18" customHeight="1">
      <c r="A37" s="389" t="s">
        <v>138</v>
      </c>
      <c r="B37" s="390">
        <v>5190</v>
      </c>
      <c r="C37" s="391">
        <f t="shared" si="2"/>
        <v>0.006553386105558761</v>
      </c>
      <c r="D37" s="390">
        <v>5557</v>
      </c>
      <c r="E37" s="392">
        <f t="shared" si="0"/>
        <v>-0.0660428288644952</v>
      </c>
      <c r="F37" s="390">
        <v>29913</v>
      </c>
      <c r="G37" s="392">
        <f t="shared" si="3"/>
        <v>0.006771187378740332</v>
      </c>
      <c r="H37" s="393">
        <v>33132</v>
      </c>
      <c r="I37" s="392">
        <f t="shared" si="1"/>
        <v>-0.09715682723650854</v>
      </c>
    </row>
    <row r="38" spans="1:9" s="394" customFormat="1" ht="18" customHeight="1">
      <c r="A38" s="389" t="s">
        <v>139</v>
      </c>
      <c r="B38" s="390">
        <v>4664</v>
      </c>
      <c r="C38" s="391">
        <f t="shared" si="2"/>
        <v>0.005889208631276698</v>
      </c>
      <c r="D38" s="390">
        <v>4153</v>
      </c>
      <c r="E38" s="392">
        <f t="shared" si="0"/>
        <v>0.12304358295208284</v>
      </c>
      <c r="F38" s="390">
        <v>27242</v>
      </c>
      <c r="G38" s="392">
        <f t="shared" si="3"/>
        <v>0.0061665726129657384</v>
      </c>
      <c r="H38" s="393">
        <v>24672</v>
      </c>
      <c r="I38" s="392">
        <f t="shared" si="1"/>
        <v>0.10416666666666674</v>
      </c>
    </row>
    <row r="39" spans="1:9" s="394" customFormat="1" ht="18" customHeight="1">
      <c r="A39" s="389" t="s">
        <v>140</v>
      </c>
      <c r="B39" s="390">
        <v>3788</v>
      </c>
      <c r="C39" s="391">
        <f t="shared" si="2"/>
        <v>0.004783087970685277</v>
      </c>
      <c r="D39" s="390">
        <v>3637</v>
      </c>
      <c r="E39" s="392">
        <f t="shared" si="0"/>
        <v>0.04151773439648054</v>
      </c>
      <c r="F39" s="390">
        <v>20737</v>
      </c>
      <c r="G39" s="392">
        <f t="shared" si="3"/>
        <v>0.0046940832638965755</v>
      </c>
      <c r="H39" s="393">
        <v>21589</v>
      </c>
      <c r="I39" s="392">
        <f t="shared" si="1"/>
        <v>-0.03946454212793549</v>
      </c>
    </row>
    <row r="40" spans="1:9" s="394" customFormat="1" ht="18" customHeight="1">
      <c r="A40" s="389" t="s">
        <v>141</v>
      </c>
      <c r="B40" s="390">
        <v>3617</v>
      </c>
      <c r="C40" s="391">
        <f t="shared" si="2"/>
        <v>0.004567167156802705</v>
      </c>
      <c r="D40" s="390">
        <v>4278</v>
      </c>
      <c r="E40" s="392">
        <f t="shared" si="0"/>
        <v>-0.15451145395044408</v>
      </c>
      <c r="F40" s="390">
        <v>21812</v>
      </c>
      <c r="G40" s="392">
        <f t="shared" si="3"/>
        <v>0.004937423164011772</v>
      </c>
      <c r="H40" s="393">
        <v>25226</v>
      </c>
      <c r="I40" s="392">
        <f t="shared" si="1"/>
        <v>-0.13533655752001905</v>
      </c>
    </row>
    <row r="41" spans="1:9" s="394" customFormat="1" ht="18" customHeight="1">
      <c r="A41" s="389" t="s">
        <v>142</v>
      </c>
      <c r="B41" s="390">
        <v>3135</v>
      </c>
      <c r="C41" s="391">
        <f t="shared" si="2"/>
        <v>0.003958548254513818</v>
      </c>
      <c r="D41" s="390">
        <v>3242</v>
      </c>
      <c r="E41" s="392">
        <f t="shared" si="0"/>
        <v>-0.03300431832202344</v>
      </c>
      <c r="F41" s="390">
        <v>18414</v>
      </c>
      <c r="G41" s="392">
        <f t="shared" si="3"/>
        <v>0.004168242716949971</v>
      </c>
      <c r="H41" s="393">
        <v>18147</v>
      </c>
      <c r="I41" s="392">
        <f t="shared" si="1"/>
        <v>0.014713175731525974</v>
      </c>
    </row>
    <row r="42" spans="1:9" s="394" customFormat="1" ht="18" customHeight="1">
      <c r="A42" s="389" t="s">
        <v>143</v>
      </c>
      <c r="B42" s="390">
        <v>2888</v>
      </c>
      <c r="C42" s="391">
        <f t="shared" si="2"/>
        <v>0.0036466626344612146</v>
      </c>
      <c r="D42" s="390">
        <v>6570</v>
      </c>
      <c r="E42" s="392">
        <f t="shared" si="0"/>
        <v>-0.5604261796042618</v>
      </c>
      <c r="F42" s="390">
        <v>17828</v>
      </c>
      <c r="G42" s="392">
        <f t="shared" si="3"/>
        <v>0.004035594176049966</v>
      </c>
      <c r="H42" s="393">
        <v>19958</v>
      </c>
      <c r="I42" s="392">
        <f t="shared" si="1"/>
        <v>-0.10672412065337211</v>
      </c>
    </row>
    <row r="43" spans="1:9" s="394" customFormat="1" ht="18" customHeight="1">
      <c r="A43" s="389" t="s">
        <v>144</v>
      </c>
      <c r="B43" s="390">
        <v>2547</v>
      </c>
      <c r="C43" s="391">
        <f t="shared" si="2"/>
        <v>0.0032160837015140975</v>
      </c>
      <c r="D43" s="390">
        <v>2570</v>
      </c>
      <c r="E43" s="392">
        <f t="shared" si="0"/>
        <v>-0.00894941634241242</v>
      </c>
      <c r="F43" s="390">
        <v>15036</v>
      </c>
      <c r="G43" s="392">
        <f t="shared" si="3"/>
        <v>0.0034035895238438015</v>
      </c>
      <c r="H43" s="393">
        <v>16103</v>
      </c>
      <c r="I43" s="392">
        <f t="shared" si="1"/>
        <v>-0.06626094516549708</v>
      </c>
    </row>
    <row r="44" spans="1:9" s="394" customFormat="1" ht="18" customHeight="1">
      <c r="A44" s="389" t="s">
        <v>145</v>
      </c>
      <c r="B44" s="390">
        <v>2060</v>
      </c>
      <c r="C44" s="391">
        <f t="shared" si="2"/>
        <v>0.0026011513251350767</v>
      </c>
      <c r="D44" s="390">
        <v>2515</v>
      </c>
      <c r="E44" s="392">
        <f t="shared" si="0"/>
        <v>-0.1809145129224652</v>
      </c>
      <c r="F44" s="390">
        <v>12942</v>
      </c>
      <c r="G44" s="392">
        <f t="shared" si="3"/>
        <v>0.002929586034689178</v>
      </c>
      <c r="H44" s="393">
        <v>16257</v>
      </c>
      <c r="I44" s="392">
        <f t="shared" si="1"/>
        <v>-0.20391216091529807</v>
      </c>
    </row>
    <row r="45" spans="1:9" s="394" customFormat="1" ht="18" customHeight="1">
      <c r="A45" s="389" t="s">
        <v>146</v>
      </c>
      <c r="B45" s="390">
        <v>2019</v>
      </c>
      <c r="C45" s="391">
        <f t="shared" si="2"/>
        <v>0.0025493808375959804</v>
      </c>
      <c r="D45" s="390">
        <v>1527</v>
      </c>
      <c r="E45" s="392">
        <f t="shared" si="0"/>
        <v>0.3222003929273085</v>
      </c>
      <c r="F45" s="390">
        <v>11253</v>
      </c>
      <c r="G45" s="392">
        <f t="shared" si="3"/>
        <v>0.0025472594381360934</v>
      </c>
      <c r="H45" s="393">
        <v>10888</v>
      </c>
      <c r="I45" s="392">
        <f t="shared" si="1"/>
        <v>0.03352314474650986</v>
      </c>
    </row>
    <row r="46" spans="1:9" s="394" customFormat="1" ht="18" customHeight="1" thickBot="1">
      <c r="A46" s="395" t="s">
        <v>147</v>
      </c>
      <c r="B46" s="396">
        <v>113773</v>
      </c>
      <c r="C46" s="397">
        <f t="shared" si="2"/>
        <v>0.14366057753135586</v>
      </c>
      <c r="D46" s="396">
        <v>107010</v>
      </c>
      <c r="E46" s="398">
        <f t="shared" si="0"/>
        <v>0.06319970096252692</v>
      </c>
      <c r="F46" s="396">
        <v>662318</v>
      </c>
      <c r="G46" s="398">
        <f t="shared" si="3"/>
        <v>0.14992408926929895</v>
      </c>
      <c r="H46" s="399">
        <v>647726</v>
      </c>
      <c r="I46" s="398">
        <f t="shared" si="1"/>
        <v>0.02252804426563082</v>
      </c>
    </row>
    <row r="47" ht="14.25">
      <c r="A47" s="218" t="s">
        <v>148</v>
      </c>
    </row>
    <row r="48" ht="9.75" customHeight="1">
      <c r="A48" s="218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95" zoomScaleNormal="95" workbookViewId="0" topLeftCell="A1">
      <selection activeCell="H1" sqref="H1:I1"/>
    </sheetView>
  </sheetViews>
  <sheetFormatPr defaultColWidth="10.8515625" defaultRowHeight="12.75"/>
  <cols>
    <col min="1" max="1" width="17.28125" style="403" customWidth="1"/>
    <col min="2" max="2" width="11.57421875" style="403" customWidth="1"/>
    <col min="3" max="3" width="12.7109375" style="469" customWidth="1"/>
    <col min="4" max="4" width="11.28125" style="403" customWidth="1"/>
    <col min="5" max="5" width="9.140625" style="469" customWidth="1"/>
    <col min="6" max="6" width="12.140625" style="403" customWidth="1"/>
    <col min="7" max="7" width="12.140625" style="469" customWidth="1"/>
    <col min="8" max="8" width="11.7109375" style="403" customWidth="1"/>
    <col min="9" max="9" width="9.421875" style="469" customWidth="1"/>
    <col min="10" max="16384" width="10.8515625" style="403" customWidth="1"/>
  </cols>
  <sheetData>
    <row r="1" spans="8:9" ht="15.75">
      <c r="H1" s="1031" t="s">
        <v>345</v>
      </c>
      <c r="I1" s="1031"/>
    </row>
    <row r="2" ht="5.25" customHeight="1" thickBot="1"/>
    <row r="3" spans="1:9" ht="24.75" customHeight="1" thickBot="1">
      <c r="A3" s="400" t="s">
        <v>149</v>
      </c>
      <c r="B3" s="401"/>
      <c r="C3" s="401"/>
      <c r="D3" s="401"/>
      <c r="E3" s="401"/>
      <c r="F3" s="401"/>
      <c r="G3" s="401"/>
      <c r="H3" s="401"/>
      <c r="I3" s="402"/>
    </row>
    <row r="4" spans="1:9" ht="14.25" thickBot="1">
      <c r="A4" s="404" t="s">
        <v>150</v>
      </c>
      <c r="B4" s="405" t="s">
        <v>38</v>
      </c>
      <c r="C4" s="406"/>
      <c r="D4" s="406"/>
      <c r="E4" s="407"/>
      <c r="F4" s="406" t="s">
        <v>39</v>
      </c>
      <c r="G4" s="406"/>
      <c r="H4" s="406"/>
      <c r="I4" s="407"/>
    </row>
    <row r="5" spans="1:9" s="412" customFormat="1" ht="31.5" customHeight="1" thickBot="1">
      <c r="A5" s="408"/>
      <c r="B5" s="409" t="s">
        <v>40</v>
      </c>
      <c r="C5" s="410" t="s">
        <v>41</v>
      </c>
      <c r="D5" s="409" t="s">
        <v>42</v>
      </c>
      <c r="E5" s="411" t="s">
        <v>43</v>
      </c>
      <c r="F5" s="409" t="s">
        <v>44</v>
      </c>
      <c r="G5" s="410" t="s">
        <v>41</v>
      </c>
      <c r="H5" s="409" t="s">
        <v>45</v>
      </c>
      <c r="I5" s="411" t="s">
        <v>43</v>
      </c>
    </row>
    <row r="6" spans="1:9" s="418" customFormat="1" ht="15" customHeight="1" thickBot="1">
      <c r="A6" s="413" t="s">
        <v>3</v>
      </c>
      <c r="B6" s="414">
        <f>B7+B13+B19+B24+B29+B34+B39+B44+B52+B48</f>
        <v>791957</v>
      </c>
      <c r="C6" s="415">
        <f aca="true" t="shared" si="0" ref="C6:C39">(B6/$B$6)</f>
        <v>1</v>
      </c>
      <c r="D6" s="416">
        <f>D7+D13+D19+D24+D29+D34+D39+D44+D52+D48</f>
        <v>737778</v>
      </c>
      <c r="E6" s="417">
        <f aca="true" t="shared" si="1" ref="E6:E14">(B6/D6-1)</f>
        <v>0.07343536944717788</v>
      </c>
      <c r="F6" s="414">
        <f>F7+F13+F19+F24+F29+F34+F39+F44+F52+F48</f>
        <v>4417689</v>
      </c>
      <c r="G6" s="415">
        <f aca="true" t="shared" si="2" ref="G6:G39">(F6/$F$6)</f>
        <v>1</v>
      </c>
      <c r="H6" s="416">
        <f>H7+H13+H19+H24+H29+H34+H39+H44+H52+H48</f>
        <v>4373431</v>
      </c>
      <c r="I6" s="417">
        <f aca="true" t="shared" si="3" ref="I6:I14">(F6/H6-1)</f>
        <v>0.010119743514874324</v>
      </c>
    </row>
    <row r="7" spans="1:15" s="425" customFormat="1" ht="15.75" customHeight="1" thickTop="1">
      <c r="A7" s="419" t="s">
        <v>109</v>
      </c>
      <c r="B7" s="420">
        <f>SUM(B8:B12)</f>
        <v>96457</v>
      </c>
      <c r="C7" s="421">
        <f t="shared" si="0"/>
        <v>0.1217957540624049</v>
      </c>
      <c r="D7" s="422">
        <f>SUM(D8:D12)</f>
        <v>89054</v>
      </c>
      <c r="E7" s="423">
        <f t="shared" si="1"/>
        <v>0.08312933725604688</v>
      </c>
      <c r="F7" s="420">
        <f>SUM(F8:F12)</f>
        <v>515444</v>
      </c>
      <c r="G7" s="421">
        <f t="shared" si="2"/>
        <v>0.11667729439532751</v>
      </c>
      <c r="H7" s="422">
        <f>SUM(H8:H12)</f>
        <v>526514</v>
      </c>
      <c r="I7" s="424">
        <f t="shared" si="3"/>
        <v>-0.021025081954136104</v>
      </c>
      <c r="K7" s="426"/>
      <c r="L7" s="427"/>
      <c r="M7" s="426"/>
      <c r="N7" s="426"/>
      <c r="O7" s="426"/>
    </row>
    <row r="8" spans="1:10" ht="15.75" customHeight="1">
      <c r="A8" s="428" t="s">
        <v>46</v>
      </c>
      <c r="B8" s="429">
        <v>63590</v>
      </c>
      <c r="C8" s="430">
        <f t="shared" si="0"/>
        <v>0.08029476347832017</v>
      </c>
      <c r="D8" s="431">
        <v>67545</v>
      </c>
      <c r="E8" s="432">
        <f t="shared" si="1"/>
        <v>-0.05855355688800057</v>
      </c>
      <c r="F8" s="429">
        <v>361552</v>
      </c>
      <c r="G8" s="430">
        <f t="shared" si="2"/>
        <v>0.08184188610832496</v>
      </c>
      <c r="H8" s="431">
        <v>379500</v>
      </c>
      <c r="I8" s="433">
        <f t="shared" si="3"/>
        <v>-0.04729380764163371</v>
      </c>
      <c r="J8" s="434"/>
    </row>
    <row r="9" spans="1:10" ht="15.75" customHeight="1">
      <c r="A9" s="428" t="s">
        <v>48</v>
      </c>
      <c r="B9" s="429">
        <v>12610</v>
      </c>
      <c r="C9" s="430">
        <f t="shared" si="0"/>
        <v>0.015922581655317146</v>
      </c>
      <c r="D9" s="431"/>
      <c r="E9" s="432"/>
      <c r="F9" s="429">
        <v>26015</v>
      </c>
      <c r="G9" s="430">
        <f t="shared" si="2"/>
        <v>0.005888825582787743</v>
      </c>
      <c r="H9" s="431">
        <v>146</v>
      </c>
      <c r="I9" s="433" t="s">
        <v>151</v>
      </c>
      <c r="J9" s="434"/>
    </row>
    <row r="10" spans="1:10" ht="15.75" customHeight="1">
      <c r="A10" s="428" t="s">
        <v>49</v>
      </c>
      <c r="B10" s="429">
        <v>12401</v>
      </c>
      <c r="C10" s="430">
        <f t="shared" si="0"/>
        <v>0.015658678438349557</v>
      </c>
      <c r="D10" s="431">
        <v>13228</v>
      </c>
      <c r="E10" s="432">
        <f>(B10/D10-1)</f>
        <v>-0.0625188993045056</v>
      </c>
      <c r="F10" s="429">
        <v>80921</v>
      </c>
      <c r="G10" s="430">
        <f t="shared" si="2"/>
        <v>0.018317495867183044</v>
      </c>
      <c r="H10" s="431">
        <v>94365</v>
      </c>
      <c r="I10" s="433">
        <f>(F10/H10-1)</f>
        <v>-0.14246807608753242</v>
      </c>
      <c r="J10" s="434"/>
    </row>
    <row r="11" spans="1:10" ht="15.75" customHeight="1">
      <c r="A11" s="428" t="s">
        <v>47</v>
      </c>
      <c r="B11" s="429">
        <v>7856</v>
      </c>
      <c r="C11" s="430">
        <f t="shared" si="0"/>
        <v>0.009919730490418041</v>
      </c>
      <c r="D11" s="431">
        <v>8281</v>
      </c>
      <c r="E11" s="432">
        <f t="shared" si="1"/>
        <v>-0.051322304069556846</v>
      </c>
      <c r="F11" s="429">
        <v>46929</v>
      </c>
      <c r="G11" s="430">
        <f t="shared" si="2"/>
        <v>0.010622975044191657</v>
      </c>
      <c r="H11" s="431">
        <v>52503</v>
      </c>
      <c r="I11" s="433">
        <f t="shared" si="3"/>
        <v>-0.10616536197931548</v>
      </c>
      <c r="J11" s="434"/>
    </row>
    <row r="12" spans="1:10" ht="15.75" customHeight="1" thickBot="1">
      <c r="A12" s="428" t="s">
        <v>102</v>
      </c>
      <c r="B12" s="429"/>
      <c r="C12" s="430">
        <f t="shared" si="0"/>
        <v>0</v>
      </c>
      <c r="D12" s="431"/>
      <c r="E12" s="432"/>
      <c r="F12" s="429">
        <v>27</v>
      </c>
      <c r="G12" s="430">
        <f t="shared" si="2"/>
        <v>6.111792840102597E-06</v>
      </c>
      <c r="H12" s="431"/>
      <c r="I12" s="435" t="s">
        <v>151</v>
      </c>
      <c r="J12" s="434"/>
    </row>
    <row r="13" spans="1:10" s="444" customFormat="1" ht="15.75" customHeight="1">
      <c r="A13" s="436" t="s">
        <v>108</v>
      </c>
      <c r="B13" s="437">
        <f>SUM(B14:B18)</f>
        <v>103006</v>
      </c>
      <c r="C13" s="438">
        <f t="shared" si="0"/>
        <v>0.130065142425662</v>
      </c>
      <c r="D13" s="439">
        <f>SUM(D14:D18)</f>
        <v>90848</v>
      </c>
      <c r="E13" s="440">
        <f t="shared" si="1"/>
        <v>0.1338279323705529</v>
      </c>
      <c r="F13" s="441">
        <f>SUM(F14:F18)</f>
        <v>553392</v>
      </c>
      <c r="G13" s="440">
        <f t="shared" si="2"/>
        <v>0.12526730605074282</v>
      </c>
      <c r="H13" s="439">
        <f>SUM(H14:H18)</f>
        <v>524279</v>
      </c>
      <c r="I13" s="442">
        <f t="shared" si="3"/>
        <v>0.055529593975726765</v>
      </c>
      <c r="J13" s="443"/>
    </row>
    <row r="14" spans="1:10" ht="15.75" customHeight="1">
      <c r="A14" s="428" t="s">
        <v>46</v>
      </c>
      <c r="B14" s="445">
        <v>53094</v>
      </c>
      <c r="C14" s="430">
        <f t="shared" si="0"/>
        <v>0.06704151866831154</v>
      </c>
      <c r="D14" s="446">
        <v>54669</v>
      </c>
      <c r="E14" s="432">
        <f t="shared" si="1"/>
        <v>-0.028809745925478802</v>
      </c>
      <c r="F14" s="447">
        <v>299769</v>
      </c>
      <c r="G14" s="430">
        <f t="shared" si="2"/>
        <v>0.06785651955128576</v>
      </c>
      <c r="H14" s="446">
        <v>308822</v>
      </c>
      <c r="I14" s="433">
        <f t="shared" si="3"/>
        <v>-0.02931462136764873</v>
      </c>
      <c r="J14" s="434"/>
    </row>
    <row r="15" spans="1:10" ht="15.75" customHeight="1">
      <c r="A15" s="428" t="s">
        <v>47</v>
      </c>
      <c r="B15" s="445">
        <v>19463</v>
      </c>
      <c r="C15" s="430">
        <f t="shared" si="0"/>
        <v>0.02457582924325437</v>
      </c>
      <c r="D15" s="446">
        <v>19344</v>
      </c>
      <c r="E15" s="432">
        <f>(B15/D15-1)</f>
        <v>0.006151778329197777</v>
      </c>
      <c r="F15" s="447">
        <v>112518</v>
      </c>
      <c r="G15" s="430">
        <f t="shared" si="2"/>
        <v>0.025469878028987553</v>
      </c>
      <c r="H15" s="446">
        <v>107848</v>
      </c>
      <c r="I15" s="433">
        <f>(F15/H15-1)</f>
        <v>0.04330168385134625</v>
      </c>
      <c r="J15" s="434"/>
    </row>
    <row r="16" spans="1:10" ht="15.75" customHeight="1">
      <c r="A16" s="428" t="s">
        <v>49</v>
      </c>
      <c r="B16" s="445">
        <v>15423</v>
      </c>
      <c r="C16" s="430">
        <f t="shared" si="0"/>
        <v>0.019474542178426354</v>
      </c>
      <c r="D16" s="446">
        <v>16747</v>
      </c>
      <c r="E16" s="432">
        <f>(B16/D16-1)</f>
        <v>-0.07905893592882307</v>
      </c>
      <c r="F16" s="447">
        <v>88073</v>
      </c>
      <c r="G16" s="430">
        <f t="shared" si="2"/>
        <v>0.01993644188171689</v>
      </c>
      <c r="H16" s="446">
        <v>107126</v>
      </c>
      <c r="I16" s="433">
        <f>(F16/H16-1)</f>
        <v>-0.17785598267460745</v>
      </c>
      <c r="J16" s="434"/>
    </row>
    <row r="17" spans="1:10" ht="15.75" customHeight="1">
      <c r="A17" s="428" t="s">
        <v>48</v>
      </c>
      <c r="B17" s="445">
        <v>15026</v>
      </c>
      <c r="C17" s="430">
        <f t="shared" si="0"/>
        <v>0.018973252335669738</v>
      </c>
      <c r="D17" s="446">
        <v>69</v>
      </c>
      <c r="E17" s="448" t="s">
        <v>151</v>
      </c>
      <c r="F17" s="447">
        <v>53016</v>
      </c>
      <c r="G17" s="430">
        <f t="shared" si="2"/>
        <v>0.01200084478558812</v>
      </c>
      <c r="H17" s="446">
        <v>440</v>
      </c>
      <c r="I17" s="435" t="s">
        <v>151</v>
      </c>
      <c r="J17" s="434"/>
    </row>
    <row r="18" spans="1:10" ht="15.75" customHeight="1" thickBot="1">
      <c r="A18" s="428" t="s">
        <v>102</v>
      </c>
      <c r="B18" s="445"/>
      <c r="C18" s="430">
        <f t="shared" si="0"/>
        <v>0</v>
      </c>
      <c r="D18" s="446">
        <v>19</v>
      </c>
      <c r="E18" s="448" t="s">
        <v>151</v>
      </c>
      <c r="F18" s="447">
        <v>16</v>
      </c>
      <c r="G18" s="430">
        <f t="shared" si="2"/>
        <v>3.6218031645052423E-06</v>
      </c>
      <c r="H18" s="446">
        <v>43</v>
      </c>
      <c r="I18" s="433">
        <f>(F18/H18-1)</f>
        <v>-0.627906976744186</v>
      </c>
      <c r="J18" s="434"/>
    </row>
    <row r="19" spans="1:10" s="444" customFormat="1" ht="15.75" customHeight="1">
      <c r="A19" s="436" t="s">
        <v>110</v>
      </c>
      <c r="B19" s="437">
        <f>SUM(B20:B23)</f>
        <v>63928</v>
      </c>
      <c r="C19" s="438">
        <f t="shared" si="0"/>
        <v>0.0807215543268132</v>
      </c>
      <c r="D19" s="439">
        <f>SUM(D20:D23)</f>
        <v>55488</v>
      </c>
      <c r="E19" s="440">
        <f aca="true" t="shared" si="4" ref="E19:E59">(B19/D19-1)</f>
        <v>0.1521049596309112</v>
      </c>
      <c r="F19" s="441">
        <f>SUM(F20:F23)</f>
        <v>345256</v>
      </c>
      <c r="G19" s="438">
        <f t="shared" si="2"/>
        <v>0.07815307958527637</v>
      </c>
      <c r="H19" s="439">
        <f>SUM(H20:H23)</f>
        <v>341542</v>
      </c>
      <c r="I19" s="442">
        <f aca="true" t="shared" si="5" ref="I19:I59">(F19/H19-1)</f>
        <v>0.010874211663572941</v>
      </c>
      <c r="J19" s="443"/>
    </row>
    <row r="20" spans="1:10" ht="15.75" customHeight="1">
      <c r="A20" s="449" t="s">
        <v>46</v>
      </c>
      <c r="B20" s="445">
        <v>22029</v>
      </c>
      <c r="C20" s="430">
        <f t="shared" si="0"/>
        <v>0.027815904146310973</v>
      </c>
      <c r="D20" s="446">
        <v>28688</v>
      </c>
      <c r="E20" s="432">
        <f t="shared" si="4"/>
        <v>-0.23211795872838814</v>
      </c>
      <c r="F20" s="447">
        <v>145752</v>
      </c>
      <c r="G20" s="430">
        <f t="shared" si="2"/>
        <v>0.032992815927060506</v>
      </c>
      <c r="H20" s="446">
        <v>179180</v>
      </c>
      <c r="I20" s="433">
        <f t="shared" si="5"/>
        <v>-0.18656100011161958</v>
      </c>
      <c r="J20" s="434"/>
    </row>
    <row r="21" spans="1:10" ht="15.75" customHeight="1">
      <c r="A21" s="428" t="s">
        <v>47</v>
      </c>
      <c r="B21" s="445">
        <v>18383</v>
      </c>
      <c r="C21" s="430">
        <f t="shared" si="0"/>
        <v>0.023212118839785495</v>
      </c>
      <c r="D21" s="446">
        <v>14484</v>
      </c>
      <c r="E21" s="432">
        <f t="shared" si="4"/>
        <v>0.2691935929301299</v>
      </c>
      <c r="F21" s="447">
        <v>107380</v>
      </c>
      <c r="G21" s="430">
        <f t="shared" si="2"/>
        <v>0.02430682648778581</v>
      </c>
      <c r="H21" s="446">
        <v>85308</v>
      </c>
      <c r="I21" s="433">
        <f t="shared" si="5"/>
        <v>0.25873306137759644</v>
      </c>
      <c r="J21" s="434"/>
    </row>
    <row r="22" spans="1:10" ht="15.75" customHeight="1">
      <c r="A22" s="428" t="s">
        <v>48</v>
      </c>
      <c r="B22" s="445">
        <v>12707</v>
      </c>
      <c r="C22" s="430">
        <f t="shared" si="0"/>
        <v>0.016045063052665738</v>
      </c>
      <c r="D22" s="446">
        <v>87</v>
      </c>
      <c r="E22" s="432" t="s">
        <v>151</v>
      </c>
      <c r="F22" s="447">
        <v>20911</v>
      </c>
      <c r="G22" s="430">
        <f t="shared" si="2"/>
        <v>0.00473347037331057</v>
      </c>
      <c r="H22" s="446">
        <v>692</v>
      </c>
      <c r="I22" s="433" t="s">
        <v>151</v>
      </c>
      <c r="J22" s="434"/>
    </row>
    <row r="23" spans="1:10" ht="15.75" customHeight="1" thickBot="1">
      <c r="A23" s="449" t="s">
        <v>49</v>
      </c>
      <c r="B23" s="445">
        <v>10809</v>
      </c>
      <c r="C23" s="430">
        <f t="shared" si="0"/>
        <v>0.013648468288050993</v>
      </c>
      <c r="D23" s="446">
        <v>12229</v>
      </c>
      <c r="E23" s="432">
        <f t="shared" si="4"/>
        <v>-0.11611742579115214</v>
      </c>
      <c r="F23" s="447">
        <v>71213</v>
      </c>
      <c r="G23" s="430">
        <f t="shared" si="2"/>
        <v>0.016119966797119488</v>
      </c>
      <c r="H23" s="446">
        <v>76362</v>
      </c>
      <c r="I23" s="450" t="s">
        <v>151</v>
      </c>
      <c r="J23" s="434"/>
    </row>
    <row r="24" spans="1:10" s="444" customFormat="1" ht="15.75" customHeight="1">
      <c r="A24" s="436" t="s">
        <v>111</v>
      </c>
      <c r="B24" s="441">
        <f>SUM(B25:B28)</f>
        <v>54923</v>
      </c>
      <c r="C24" s="438">
        <f t="shared" si="0"/>
        <v>0.06935098749048244</v>
      </c>
      <c r="D24" s="439">
        <f>SUM(D25:D28)</f>
        <v>48714</v>
      </c>
      <c r="E24" s="440">
        <f t="shared" si="4"/>
        <v>0.12745822556144026</v>
      </c>
      <c r="F24" s="441">
        <f>SUM(F25:F28)</f>
        <v>281914</v>
      </c>
      <c r="G24" s="438">
        <f t="shared" si="2"/>
        <v>0.06381481358239569</v>
      </c>
      <c r="H24" s="439">
        <f>SUM(H25:H28)</f>
        <v>291558</v>
      </c>
      <c r="I24" s="442">
        <f t="shared" si="5"/>
        <v>-0.03307746657611865</v>
      </c>
      <c r="J24" s="443"/>
    </row>
    <row r="25" spans="1:10" ht="15.75" customHeight="1">
      <c r="A25" s="428" t="s">
        <v>46</v>
      </c>
      <c r="B25" s="447">
        <v>22874</v>
      </c>
      <c r="C25" s="430">
        <f t="shared" si="0"/>
        <v>0.028882881267543566</v>
      </c>
      <c r="D25" s="446">
        <v>30757</v>
      </c>
      <c r="E25" s="432">
        <f t="shared" si="4"/>
        <v>-0.2562993790031538</v>
      </c>
      <c r="F25" s="447">
        <v>148890</v>
      </c>
      <c r="G25" s="430">
        <f t="shared" si="2"/>
        <v>0.033703142072699095</v>
      </c>
      <c r="H25" s="446">
        <v>173094</v>
      </c>
      <c r="I25" s="433">
        <f t="shared" si="5"/>
        <v>-0.13983153662172</v>
      </c>
      <c r="J25" s="434"/>
    </row>
    <row r="26" spans="1:10" ht="15.75" customHeight="1">
      <c r="A26" s="428" t="s">
        <v>47</v>
      </c>
      <c r="B26" s="447">
        <v>12808</v>
      </c>
      <c r="C26" s="430">
        <f t="shared" si="0"/>
        <v>0.01617259522928644</v>
      </c>
      <c r="D26" s="446">
        <v>8324</v>
      </c>
      <c r="E26" s="432">
        <f t="shared" si="4"/>
        <v>0.5386833253243632</v>
      </c>
      <c r="F26" s="447">
        <v>63843</v>
      </c>
      <c r="G26" s="430">
        <f t="shared" si="2"/>
        <v>0.014451673714469261</v>
      </c>
      <c r="H26" s="446">
        <v>55914</v>
      </c>
      <c r="I26" s="433">
        <f t="shared" si="5"/>
        <v>0.14180706084343808</v>
      </c>
      <c r="J26" s="434"/>
    </row>
    <row r="27" spans="1:10" ht="15.75" customHeight="1">
      <c r="A27" s="428" t="s">
        <v>49</v>
      </c>
      <c r="B27" s="447">
        <v>9950</v>
      </c>
      <c r="C27" s="430">
        <f t="shared" si="0"/>
        <v>0.012563813439366026</v>
      </c>
      <c r="D27" s="446">
        <v>9492</v>
      </c>
      <c r="E27" s="432">
        <f t="shared" si="4"/>
        <v>0.04825115887062781</v>
      </c>
      <c r="F27" s="447">
        <v>59068</v>
      </c>
      <c r="G27" s="430">
        <f t="shared" si="2"/>
        <v>0.01337079183256223</v>
      </c>
      <c r="H27" s="446">
        <v>61652</v>
      </c>
      <c r="I27" s="433">
        <f t="shared" si="5"/>
        <v>-0.04191267112178032</v>
      </c>
      <c r="J27" s="434"/>
    </row>
    <row r="28" spans="1:10" ht="15.75" customHeight="1" thickBot="1">
      <c r="A28" s="428" t="s">
        <v>48</v>
      </c>
      <c r="B28" s="447">
        <v>9291</v>
      </c>
      <c r="C28" s="430">
        <f t="shared" si="0"/>
        <v>0.011731697554286408</v>
      </c>
      <c r="D28" s="446">
        <v>141</v>
      </c>
      <c r="E28" s="432" t="s">
        <v>151</v>
      </c>
      <c r="F28" s="447">
        <v>10113</v>
      </c>
      <c r="G28" s="430">
        <f t="shared" si="2"/>
        <v>0.0022892059626650947</v>
      </c>
      <c r="H28" s="446">
        <v>898</v>
      </c>
      <c r="I28" s="433" t="s">
        <v>151</v>
      </c>
      <c r="J28" s="434"/>
    </row>
    <row r="29" spans="1:10" s="444" customFormat="1" ht="15.75" customHeight="1">
      <c r="A29" s="436" t="s">
        <v>113</v>
      </c>
      <c r="B29" s="441">
        <f>SUM(B30:B33)</f>
        <v>29870</v>
      </c>
      <c r="C29" s="438">
        <f t="shared" si="0"/>
        <v>0.03771669421445861</v>
      </c>
      <c r="D29" s="439">
        <f>SUM(D30:D33)</f>
        <v>23124</v>
      </c>
      <c r="E29" s="440">
        <f t="shared" si="4"/>
        <v>0.29173153433662</v>
      </c>
      <c r="F29" s="441">
        <f>SUM(F30:F33)</f>
        <v>151906</v>
      </c>
      <c r="G29" s="438">
        <f t="shared" si="2"/>
        <v>0.034385851969208334</v>
      </c>
      <c r="H29" s="439">
        <f>SUM(H30:H33)</f>
        <v>135646</v>
      </c>
      <c r="I29" s="442">
        <f t="shared" si="5"/>
        <v>0.11987084027542272</v>
      </c>
      <c r="J29" s="443"/>
    </row>
    <row r="30" spans="1:10" ht="15.75" customHeight="1">
      <c r="A30" s="428" t="s">
        <v>47</v>
      </c>
      <c r="B30" s="447">
        <v>15690</v>
      </c>
      <c r="C30" s="430">
        <f t="shared" si="0"/>
        <v>0.019811681694839493</v>
      </c>
      <c r="D30" s="446">
        <v>14312</v>
      </c>
      <c r="E30" s="432">
        <f t="shared" si="4"/>
        <v>0.09628283957518158</v>
      </c>
      <c r="F30" s="447">
        <v>80216</v>
      </c>
      <c r="G30" s="430">
        <f t="shared" si="2"/>
        <v>0.018157910165247034</v>
      </c>
      <c r="H30" s="446">
        <v>80988</v>
      </c>
      <c r="I30" s="433">
        <f t="shared" si="5"/>
        <v>-0.009532276386625127</v>
      </c>
      <c r="J30" s="434"/>
    </row>
    <row r="31" spans="1:10" ht="15.75" customHeight="1">
      <c r="A31" s="428" t="s">
        <v>46</v>
      </c>
      <c r="B31" s="447">
        <v>11134</v>
      </c>
      <c r="C31" s="430">
        <f t="shared" si="0"/>
        <v>0.014058844103909682</v>
      </c>
      <c r="D31" s="446">
        <v>6839</v>
      </c>
      <c r="E31" s="432">
        <f t="shared" si="4"/>
        <v>0.6280157917824243</v>
      </c>
      <c r="F31" s="447">
        <v>57337</v>
      </c>
      <c r="G31" s="430">
        <f t="shared" si="2"/>
        <v>0.012978958002702318</v>
      </c>
      <c r="H31" s="446">
        <v>39543</v>
      </c>
      <c r="I31" s="433">
        <f t="shared" si="5"/>
        <v>0.4499911488759072</v>
      </c>
      <c r="J31" s="434"/>
    </row>
    <row r="32" spans="1:10" ht="15.75" customHeight="1">
      <c r="A32" s="428" t="s">
        <v>48</v>
      </c>
      <c r="B32" s="447">
        <v>2801</v>
      </c>
      <c r="C32" s="430">
        <f t="shared" si="0"/>
        <v>0.0035368081852928885</v>
      </c>
      <c r="D32" s="446">
        <v>68</v>
      </c>
      <c r="E32" s="448" t="s">
        <v>151</v>
      </c>
      <c r="F32" s="447">
        <v>11621</v>
      </c>
      <c r="G32" s="430">
        <f t="shared" si="2"/>
        <v>0.002630560910919714</v>
      </c>
      <c r="H32" s="446">
        <v>983</v>
      </c>
      <c r="I32" s="433" t="s">
        <v>151</v>
      </c>
      <c r="J32" s="434"/>
    </row>
    <row r="33" spans="1:10" ht="15.75" customHeight="1" thickBot="1">
      <c r="A33" s="428" t="s">
        <v>102</v>
      </c>
      <c r="B33" s="447">
        <v>245</v>
      </c>
      <c r="C33" s="430">
        <f t="shared" si="0"/>
        <v>0.0003093602304165504</v>
      </c>
      <c r="D33" s="446">
        <v>1905</v>
      </c>
      <c r="E33" s="432">
        <f t="shared" si="4"/>
        <v>-0.8713910761154855</v>
      </c>
      <c r="F33" s="447">
        <v>2732</v>
      </c>
      <c r="G33" s="430">
        <f t="shared" si="2"/>
        <v>0.0006184228903392702</v>
      </c>
      <c r="H33" s="446">
        <v>14132</v>
      </c>
      <c r="I33" s="433">
        <f t="shared" si="5"/>
        <v>-0.806679875459949</v>
      </c>
      <c r="J33" s="434"/>
    </row>
    <row r="34" spans="1:10" s="444" customFormat="1" ht="15.75" customHeight="1">
      <c r="A34" s="436" t="s">
        <v>112</v>
      </c>
      <c r="B34" s="441">
        <f>SUM(B35:B38)</f>
        <v>30114</v>
      </c>
      <c r="C34" s="438">
        <f t="shared" si="0"/>
        <v>0.03802479175005714</v>
      </c>
      <c r="D34" s="439">
        <f>SUM(D35:D38)</f>
        <v>30638</v>
      </c>
      <c r="E34" s="440">
        <f t="shared" si="4"/>
        <v>-0.01710294405640056</v>
      </c>
      <c r="F34" s="441">
        <f>SUM(F35:F38)</f>
        <v>173137</v>
      </c>
      <c r="G34" s="438">
        <f t="shared" si="2"/>
        <v>0.03919175840580901</v>
      </c>
      <c r="H34" s="439">
        <f>SUM(H35:H38)</f>
        <v>179908</v>
      </c>
      <c r="I34" s="442">
        <f t="shared" si="5"/>
        <v>-0.03763590279476181</v>
      </c>
      <c r="J34" s="443"/>
    </row>
    <row r="35" spans="1:10" ht="15.75" customHeight="1">
      <c r="A35" s="428" t="s">
        <v>47</v>
      </c>
      <c r="B35" s="447">
        <v>18357</v>
      </c>
      <c r="C35" s="430">
        <f t="shared" si="0"/>
        <v>0.023179288774516797</v>
      </c>
      <c r="D35" s="446">
        <v>18425</v>
      </c>
      <c r="E35" s="432">
        <f t="shared" si="4"/>
        <v>-0.003690637720488499</v>
      </c>
      <c r="F35" s="447">
        <v>107162</v>
      </c>
      <c r="G35" s="430">
        <f t="shared" si="2"/>
        <v>0.024257479419669426</v>
      </c>
      <c r="H35" s="446">
        <v>102604</v>
      </c>
      <c r="I35" s="433">
        <f t="shared" si="5"/>
        <v>0.04442321936766591</v>
      </c>
      <c r="J35" s="434"/>
    </row>
    <row r="36" spans="1:10" ht="15.75" customHeight="1">
      <c r="A36" s="428" t="s">
        <v>49</v>
      </c>
      <c r="B36" s="447">
        <v>6733</v>
      </c>
      <c r="C36" s="430">
        <f t="shared" si="0"/>
        <v>0.008501724209774016</v>
      </c>
      <c r="D36" s="446">
        <v>6778</v>
      </c>
      <c r="E36" s="432">
        <f t="shared" si="4"/>
        <v>-0.006639126586013622</v>
      </c>
      <c r="F36" s="447">
        <v>38431</v>
      </c>
      <c r="G36" s="430">
        <f t="shared" si="2"/>
        <v>0.00869934483844381</v>
      </c>
      <c r="H36" s="446">
        <v>46521</v>
      </c>
      <c r="I36" s="433">
        <f t="shared" si="5"/>
        <v>-0.17389995915822964</v>
      </c>
      <c r="J36" s="434"/>
    </row>
    <row r="37" spans="1:10" ht="15.75" customHeight="1">
      <c r="A37" s="428" t="s">
        <v>46</v>
      </c>
      <c r="B37" s="447">
        <v>4729</v>
      </c>
      <c r="C37" s="430">
        <f t="shared" si="0"/>
        <v>0.005971283794448436</v>
      </c>
      <c r="D37" s="446">
        <v>5399</v>
      </c>
      <c r="E37" s="432">
        <f t="shared" si="4"/>
        <v>-0.12409705501018709</v>
      </c>
      <c r="F37" s="447">
        <v>26751</v>
      </c>
      <c r="G37" s="430">
        <f t="shared" si="2"/>
        <v>0.006055428528354984</v>
      </c>
      <c r="H37" s="446">
        <v>30460</v>
      </c>
      <c r="I37" s="433">
        <f t="shared" si="5"/>
        <v>-0.12176625082074855</v>
      </c>
      <c r="J37" s="434"/>
    </row>
    <row r="38" spans="1:10" ht="15.75" customHeight="1" thickBot="1">
      <c r="A38" s="428" t="s">
        <v>102</v>
      </c>
      <c r="B38" s="451">
        <v>295</v>
      </c>
      <c r="C38" s="452">
        <f t="shared" si="0"/>
        <v>0.0003724949713178872</v>
      </c>
      <c r="D38" s="453">
        <v>36</v>
      </c>
      <c r="E38" s="454">
        <f t="shared" si="4"/>
        <v>7.194444444444445</v>
      </c>
      <c r="F38" s="451">
        <v>793</v>
      </c>
      <c r="G38" s="452">
        <f t="shared" si="2"/>
        <v>0.00017950561934079108</v>
      </c>
      <c r="H38" s="453">
        <v>323</v>
      </c>
      <c r="I38" s="455">
        <f t="shared" si="5"/>
        <v>1.4551083591331269</v>
      </c>
      <c r="J38" s="434"/>
    </row>
    <row r="39" spans="1:10" s="444" customFormat="1" ht="15.75" customHeight="1">
      <c r="A39" s="436" t="s">
        <v>116</v>
      </c>
      <c r="B39" s="441">
        <f>SUM(B40:B43)</f>
        <v>18821</v>
      </c>
      <c r="C39" s="438">
        <f t="shared" si="0"/>
        <v>0.023765179170081203</v>
      </c>
      <c r="D39" s="439">
        <f>SUM(D40:D43)</f>
        <v>20059</v>
      </c>
      <c r="E39" s="440">
        <f t="shared" si="4"/>
        <v>-0.061717932100304074</v>
      </c>
      <c r="F39" s="441">
        <f>SUM(F40:F43)</f>
        <v>120565</v>
      </c>
      <c r="G39" s="438">
        <f t="shared" si="2"/>
        <v>0.02729141865803591</v>
      </c>
      <c r="H39" s="439">
        <f>SUM(H40:H43)</f>
        <v>117676</v>
      </c>
      <c r="I39" s="442">
        <f t="shared" si="5"/>
        <v>0.024550460586695744</v>
      </c>
      <c r="J39" s="443"/>
    </row>
    <row r="40" spans="1:10" ht="15.75" customHeight="1">
      <c r="A40" s="428" t="s">
        <v>46</v>
      </c>
      <c r="B40" s="447">
        <v>7379</v>
      </c>
      <c r="C40" s="430">
        <f aca="true" t="shared" si="6" ref="C40:C59">(B40/$B$6)</f>
        <v>0.009317425062219288</v>
      </c>
      <c r="D40" s="446">
        <v>11127</v>
      </c>
      <c r="E40" s="432">
        <f t="shared" si="4"/>
        <v>-0.336838321200683</v>
      </c>
      <c r="F40" s="447">
        <v>54583</v>
      </c>
      <c r="G40" s="430">
        <f aca="true" t="shared" si="7" ref="G40:G59">(F40/$F$6)</f>
        <v>0.012355555133011852</v>
      </c>
      <c r="H40" s="446">
        <v>56019</v>
      </c>
      <c r="I40" s="433">
        <f t="shared" si="5"/>
        <v>-0.025634159838626158</v>
      </c>
      <c r="J40" s="434"/>
    </row>
    <row r="41" spans="1:10" ht="15.75" customHeight="1">
      <c r="A41" s="428" t="s">
        <v>47</v>
      </c>
      <c r="B41" s="447">
        <v>5574</v>
      </c>
      <c r="C41" s="430">
        <f t="shared" si="6"/>
        <v>0.007038260915681028</v>
      </c>
      <c r="D41" s="446">
        <v>3222</v>
      </c>
      <c r="E41" s="432">
        <f>(B41/D41-1)</f>
        <v>0.7299813780260707</v>
      </c>
      <c r="F41" s="447">
        <v>29379</v>
      </c>
      <c r="G41" s="430">
        <f t="shared" si="7"/>
        <v>0.00665030969812497</v>
      </c>
      <c r="H41" s="446">
        <v>24690</v>
      </c>
      <c r="I41" s="433">
        <f>(F41/H41-1)</f>
        <v>0.1899149453219926</v>
      </c>
      <c r="J41" s="434"/>
    </row>
    <row r="42" spans="1:10" ht="15.75" customHeight="1">
      <c r="A42" s="428" t="s">
        <v>49</v>
      </c>
      <c r="B42" s="447">
        <v>5420</v>
      </c>
      <c r="C42" s="430">
        <f t="shared" si="6"/>
        <v>0.006843805913704911</v>
      </c>
      <c r="D42" s="446">
        <v>5689</v>
      </c>
      <c r="E42" s="432">
        <f t="shared" si="4"/>
        <v>-0.04728423272982951</v>
      </c>
      <c r="F42" s="447">
        <v>35885</v>
      </c>
      <c r="G42" s="430">
        <f t="shared" si="7"/>
        <v>0.008123025409891915</v>
      </c>
      <c r="H42" s="446">
        <v>36738</v>
      </c>
      <c r="I42" s="433">
        <f t="shared" si="5"/>
        <v>-0.023218465893625084</v>
      </c>
      <c r="J42" s="434"/>
    </row>
    <row r="43" spans="1:10" ht="15.75" customHeight="1" thickBot="1">
      <c r="A43" s="428" t="s">
        <v>102</v>
      </c>
      <c r="B43" s="447">
        <v>448</v>
      </c>
      <c r="C43" s="430">
        <f t="shared" si="6"/>
        <v>0.0005656872784759779</v>
      </c>
      <c r="D43" s="446">
        <v>21</v>
      </c>
      <c r="E43" s="432" t="s">
        <v>151</v>
      </c>
      <c r="F43" s="447">
        <v>718</v>
      </c>
      <c r="G43" s="430">
        <f t="shared" si="7"/>
        <v>0.00016252841700717274</v>
      </c>
      <c r="H43" s="446">
        <v>229</v>
      </c>
      <c r="I43" s="433">
        <f t="shared" si="5"/>
        <v>2.1353711790393013</v>
      </c>
      <c r="J43" s="434"/>
    </row>
    <row r="44" spans="1:10" s="444" customFormat="1" ht="15.75" customHeight="1">
      <c r="A44" s="436" t="s">
        <v>122</v>
      </c>
      <c r="B44" s="441">
        <f>SUM(B45:B47)</f>
        <v>11263</v>
      </c>
      <c r="C44" s="438">
        <f t="shared" si="6"/>
        <v>0.01422173173543513</v>
      </c>
      <c r="D44" s="439">
        <f>SUM(D45:D47)</f>
        <v>10444</v>
      </c>
      <c r="E44" s="440">
        <f t="shared" si="4"/>
        <v>0.07841823056300279</v>
      </c>
      <c r="F44" s="441">
        <f>SUM(F45:F47)</f>
        <v>60542</v>
      </c>
      <c r="G44" s="438">
        <f t="shared" si="7"/>
        <v>0.013704450449092274</v>
      </c>
      <c r="H44" s="439">
        <f>SUM(H45:H47)</f>
        <v>65150</v>
      </c>
      <c r="I44" s="442">
        <f t="shared" si="5"/>
        <v>-0.07072908672294709</v>
      </c>
      <c r="J44" s="443"/>
    </row>
    <row r="45" spans="1:10" ht="15.75" customHeight="1">
      <c r="A45" s="449" t="s">
        <v>46</v>
      </c>
      <c r="B45" s="447">
        <v>8303</v>
      </c>
      <c r="C45" s="430">
        <f>(B45/$B$6)</f>
        <v>0.010484155074075992</v>
      </c>
      <c r="D45" s="446">
        <v>7721</v>
      </c>
      <c r="E45" s="432">
        <f>(B45/D45-1)</f>
        <v>0.07537883693822045</v>
      </c>
      <c r="F45" s="447">
        <v>44354</v>
      </c>
      <c r="G45" s="430">
        <f t="shared" si="7"/>
        <v>0.010040091097404094</v>
      </c>
      <c r="H45" s="446">
        <v>48662</v>
      </c>
      <c r="I45" s="433">
        <f t="shared" si="5"/>
        <v>-0.08852903703094817</v>
      </c>
      <c r="J45" s="434"/>
    </row>
    <row r="46" spans="1:10" ht="15.75" customHeight="1">
      <c r="A46" s="449" t="s">
        <v>47</v>
      </c>
      <c r="B46" s="447">
        <v>2396</v>
      </c>
      <c r="C46" s="430">
        <f>(B46/$B$6)</f>
        <v>0.00302541678399206</v>
      </c>
      <c r="D46" s="446">
        <v>2493</v>
      </c>
      <c r="E46" s="432">
        <f>(B46/D46-1)</f>
        <v>-0.038908945046129184</v>
      </c>
      <c r="F46" s="447">
        <v>14198</v>
      </c>
      <c r="G46" s="430">
        <f t="shared" si="7"/>
        <v>0.0032138975831028397</v>
      </c>
      <c r="H46" s="446">
        <v>14186</v>
      </c>
      <c r="I46" s="433">
        <f t="shared" si="5"/>
        <v>0.0008459044128013016</v>
      </c>
      <c r="J46" s="434"/>
    </row>
    <row r="47" spans="1:10" ht="15.75" customHeight="1" thickBot="1">
      <c r="A47" s="449" t="s">
        <v>102</v>
      </c>
      <c r="B47" s="447">
        <v>564</v>
      </c>
      <c r="C47" s="430">
        <f>(B47/$B$6)</f>
        <v>0.0007121598773670792</v>
      </c>
      <c r="D47" s="446">
        <v>230</v>
      </c>
      <c r="E47" s="432">
        <f>(B47/D47-1)</f>
        <v>1.4521739130434783</v>
      </c>
      <c r="F47" s="447">
        <v>1990</v>
      </c>
      <c r="G47" s="430">
        <f t="shared" si="7"/>
        <v>0.0004504617685853395</v>
      </c>
      <c r="H47" s="446">
        <v>2302</v>
      </c>
      <c r="I47" s="433">
        <f t="shared" si="5"/>
        <v>-0.13553431798436144</v>
      </c>
      <c r="J47" s="434"/>
    </row>
    <row r="48" spans="1:10" ht="15.75" customHeight="1">
      <c r="A48" s="436" t="s">
        <v>117</v>
      </c>
      <c r="B48" s="441">
        <f>SUM(B49:B51)</f>
        <v>14071</v>
      </c>
      <c r="C48" s="438">
        <f t="shared" si="6"/>
        <v>0.017767378784454207</v>
      </c>
      <c r="D48" s="439">
        <f>SUM(D49:D51)</f>
        <v>15033</v>
      </c>
      <c r="E48" s="440">
        <f t="shared" si="4"/>
        <v>-0.06399254972394064</v>
      </c>
      <c r="F48" s="441">
        <f>SUM(F49:F51)</f>
        <v>81851</v>
      </c>
      <c r="G48" s="438">
        <f t="shared" si="7"/>
        <v>0.018528013176119913</v>
      </c>
      <c r="H48" s="439">
        <f>SUM(H49:H51)</f>
        <v>81725</v>
      </c>
      <c r="I48" s="442">
        <f t="shared" si="5"/>
        <v>0.0015417558886510196</v>
      </c>
      <c r="J48" s="434"/>
    </row>
    <row r="49" spans="1:10" ht="15.75" customHeight="1">
      <c r="A49" s="449" t="s">
        <v>47</v>
      </c>
      <c r="B49" s="447">
        <v>7274</v>
      </c>
      <c r="C49" s="430">
        <f>(B49/$B$6)</f>
        <v>0.00918484210632648</v>
      </c>
      <c r="D49" s="446">
        <v>8063</v>
      </c>
      <c r="E49" s="432">
        <f>(B49/D49-1)</f>
        <v>-0.09785439662656581</v>
      </c>
      <c r="F49" s="447">
        <v>43214</v>
      </c>
      <c r="G49" s="430">
        <f t="shared" si="7"/>
        <v>0.009782037621933097</v>
      </c>
      <c r="H49" s="446">
        <v>44461</v>
      </c>
      <c r="I49" s="433">
        <f t="shared" si="5"/>
        <v>-0.028047052472953804</v>
      </c>
      <c r="J49" s="434"/>
    </row>
    <row r="50" spans="1:10" ht="15.75" customHeight="1">
      <c r="A50" s="449" t="s">
        <v>49</v>
      </c>
      <c r="B50" s="447">
        <v>6046</v>
      </c>
      <c r="C50" s="430">
        <f>(B50/$B$6)</f>
        <v>0.007634252869789648</v>
      </c>
      <c r="D50" s="446">
        <v>6847</v>
      </c>
      <c r="E50" s="432">
        <f>(B50/D50-1)</f>
        <v>-0.11698554111289616</v>
      </c>
      <c r="F50" s="447">
        <v>37461</v>
      </c>
      <c r="G50" s="430">
        <f t="shared" si="7"/>
        <v>0.008479773021595681</v>
      </c>
      <c r="H50" s="446">
        <v>36485</v>
      </c>
      <c r="I50" s="433">
        <f t="shared" si="5"/>
        <v>0.0267507194737564</v>
      </c>
      <c r="J50" s="434"/>
    </row>
    <row r="51" spans="1:10" ht="15.75" customHeight="1" thickBot="1">
      <c r="A51" s="449" t="s">
        <v>102</v>
      </c>
      <c r="B51" s="447">
        <v>751</v>
      </c>
      <c r="C51" s="430">
        <f>(B51/$B$6)</f>
        <v>0.0009482838083380789</v>
      </c>
      <c r="D51" s="446">
        <v>123</v>
      </c>
      <c r="E51" s="432">
        <f>(B51/D51-1)</f>
        <v>5.105691056910569</v>
      </c>
      <c r="F51" s="447">
        <v>1176</v>
      </c>
      <c r="G51" s="430">
        <f t="shared" si="7"/>
        <v>0.0002662025325911353</v>
      </c>
      <c r="H51" s="446">
        <v>779</v>
      </c>
      <c r="I51" s="433">
        <f t="shared" si="5"/>
        <v>0.509627727856226</v>
      </c>
      <c r="J51" s="434"/>
    </row>
    <row r="52" spans="1:10" s="444" customFormat="1" ht="15.75" customHeight="1" thickBot="1">
      <c r="A52" s="456" t="s">
        <v>152</v>
      </c>
      <c r="B52" s="457">
        <f>SUM(B53:B59)</f>
        <v>369504</v>
      </c>
      <c r="C52" s="458">
        <f t="shared" si="6"/>
        <v>0.4665707860401512</v>
      </c>
      <c r="D52" s="459">
        <f>SUM(D53:D59)</f>
        <v>354376</v>
      </c>
      <c r="E52" s="460">
        <f t="shared" si="4"/>
        <v>0.04268912115944645</v>
      </c>
      <c r="F52" s="457">
        <f>SUM(F53:F59)</f>
        <v>2133682</v>
      </c>
      <c r="G52" s="458">
        <f t="shared" si="7"/>
        <v>0.48298601372799216</v>
      </c>
      <c r="H52" s="459">
        <f>SUM(H53:H59)</f>
        <v>2109433</v>
      </c>
      <c r="I52" s="460">
        <f t="shared" si="5"/>
        <v>0.011495506138379463</v>
      </c>
      <c r="J52" s="443"/>
    </row>
    <row r="53" spans="1:10" ht="15.75" customHeight="1">
      <c r="A53" s="461" t="s">
        <v>46</v>
      </c>
      <c r="B53" s="462">
        <v>88554</v>
      </c>
      <c r="C53" s="463">
        <f t="shared" si="6"/>
        <v>0.1118166769155396</v>
      </c>
      <c r="D53" s="464">
        <v>83680</v>
      </c>
      <c r="E53" s="465">
        <f t="shared" si="4"/>
        <v>0.058245697896749604</v>
      </c>
      <c r="F53" s="462">
        <v>514367</v>
      </c>
      <c r="G53" s="466">
        <f t="shared" si="7"/>
        <v>0.11643350176981675</v>
      </c>
      <c r="H53" s="467">
        <v>486628</v>
      </c>
      <c r="I53" s="465">
        <f t="shared" si="5"/>
        <v>0.057002474169180584</v>
      </c>
      <c r="J53" s="434"/>
    </row>
    <row r="54" spans="1:10" ht="15.75" customHeight="1">
      <c r="A54" s="428" t="s">
        <v>50</v>
      </c>
      <c r="B54" s="447">
        <v>71035</v>
      </c>
      <c r="C54" s="430">
        <f t="shared" si="6"/>
        <v>0.08969552639852921</v>
      </c>
      <c r="D54" s="446">
        <v>76896</v>
      </c>
      <c r="E54" s="433">
        <f t="shared" si="4"/>
        <v>-0.07621982937994176</v>
      </c>
      <c r="F54" s="447">
        <v>414034</v>
      </c>
      <c r="G54" s="432">
        <f t="shared" si="7"/>
        <v>0.09372185321329772</v>
      </c>
      <c r="H54" s="468">
        <v>451762</v>
      </c>
      <c r="I54" s="433">
        <f t="shared" si="5"/>
        <v>-0.08351300020807417</v>
      </c>
      <c r="J54" s="434"/>
    </row>
    <row r="55" spans="1:10" ht="15.75" customHeight="1">
      <c r="A55" s="428" t="s">
        <v>48</v>
      </c>
      <c r="B55" s="447">
        <v>68418</v>
      </c>
      <c r="C55" s="430">
        <f t="shared" si="6"/>
        <v>0.08639105405975324</v>
      </c>
      <c r="D55" s="446">
        <v>70389</v>
      </c>
      <c r="E55" s="433">
        <f t="shared" si="4"/>
        <v>-0.028001534330648226</v>
      </c>
      <c r="F55" s="447">
        <v>361319</v>
      </c>
      <c r="G55" s="432">
        <f t="shared" si="7"/>
        <v>0.08178914359974186</v>
      </c>
      <c r="H55" s="468">
        <v>389600</v>
      </c>
      <c r="I55" s="433">
        <f t="shared" si="5"/>
        <v>-0.07258983572895272</v>
      </c>
      <c r="J55" s="434"/>
    </row>
    <row r="56" spans="1:10" ht="15.75" customHeight="1">
      <c r="A56" s="428" t="s">
        <v>47</v>
      </c>
      <c r="B56" s="447">
        <v>53068</v>
      </c>
      <c r="C56" s="430">
        <f t="shared" si="6"/>
        <v>0.06700868860304285</v>
      </c>
      <c r="D56" s="446">
        <v>48007</v>
      </c>
      <c r="E56" s="433">
        <f t="shared" si="4"/>
        <v>0.10542212593996703</v>
      </c>
      <c r="F56" s="447">
        <v>296651</v>
      </c>
      <c r="G56" s="432">
        <f t="shared" si="7"/>
        <v>0.06715072065960279</v>
      </c>
      <c r="H56" s="468">
        <v>290104</v>
      </c>
      <c r="I56" s="433">
        <f t="shared" si="5"/>
        <v>0.02256776880015443</v>
      </c>
      <c r="J56" s="434"/>
    </row>
    <row r="57" spans="1:10" ht="15.75" customHeight="1">
      <c r="A57" s="428" t="s">
        <v>49</v>
      </c>
      <c r="B57" s="447">
        <v>52153</v>
      </c>
      <c r="C57" s="430">
        <f t="shared" si="6"/>
        <v>0.06585332284454838</v>
      </c>
      <c r="D57" s="446">
        <v>52309</v>
      </c>
      <c r="E57" s="433">
        <f t="shared" si="4"/>
        <v>-0.00298227838421683</v>
      </c>
      <c r="F57" s="447">
        <v>344875</v>
      </c>
      <c r="G57" s="432">
        <f t="shared" si="7"/>
        <v>0.0780668353974216</v>
      </c>
      <c r="H57" s="468">
        <v>349943</v>
      </c>
      <c r="I57" s="433">
        <f t="shared" si="5"/>
        <v>-0.014482358555536146</v>
      </c>
      <c r="J57" s="434"/>
    </row>
    <row r="58" spans="1:11" ht="15.75" customHeight="1">
      <c r="A58" s="428" t="s">
        <v>51</v>
      </c>
      <c r="B58" s="447">
        <v>22531</v>
      </c>
      <c r="C58" s="430">
        <f t="shared" si="6"/>
        <v>0.028449776944960394</v>
      </c>
      <c r="D58" s="446">
        <v>11836</v>
      </c>
      <c r="E58" s="433">
        <f t="shared" si="4"/>
        <v>0.903599188915174</v>
      </c>
      <c r="F58" s="447">
        <v>130553</v>
      </c>
      <c r="G58" s="432">
        <f t="shared" si="7"/>
        <v>0.02955232928347831</v>
      </c>
      <c r="H58" s="468">
        <v>63274</v>
      </c>
      <c r="I58" s="433">
        <f t="shared" si="5"/>
        <v>1.0632961405948729</v>
      </c>
      <c r="J58" s="434"/>
      <c r="K58" s="469"/>
    </row>
    <row r="59" spans="1:10" ht="15.75" customHeight="1" thickBot="1">
      <c r="A59" s="470" t="s">
        <v>52</v>
      </c>
      <c r="B59" s="451">
        <v>13745</v>
      </c>
      <c r="C59" s="452">
        <f t="shared" si="6"/>
        <v>0.01735574027377749</v>
      </c>
      <c r="D59" s="453">
        <v>11259</v>
      </c>
      <c r="E59" s="455">
        <f t="shared" si="4"/>
        <v>0.22080113686828318</v>
      </c>
      <c r="F59" s="451">
        <v>71883</v>
      </c>
      <c r="G59" s="454">
        <f t="shared" si="7"/>
        <v>0.016271629804633148</v>
      </c>
      <c r="H59" s="471">
        <v>78122</v>
      </c>
      <c r="I59" s="455">
        <f t="shared" si="5"/>
        <v>-0.07986226671104169</v>
      </c>
      <c r="J59" s="434"/>
    </row>
    <row r="60" ht="15.75" customHeight="1">
      <c r="A60" s="472" t="s">
        <v>153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0:I65536 I3:I5 E3:E5 E60:E65536">
    <cfRule type="cellIs" priority="1" dxfId="0" operator="lessThan" stopIfTrue="1">
      <formula>0</formula>
    </cfRule>
  </conditionalFormatting>
  <conditionalFormatting sqref="I6:I59 E6:E5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49"/>
  <sheetViews>
    <sheetView showGridLines="0" zoomScale="90" zoomScaleNormal="90" workbookViewId="0" topLeftCell="A1">
      <selection activeCell="H1" sqref="H1:I1"/>
    </sheetView>
  </sheetViews>
  <sheetFormatPr defaultColWidth="9.140625" defaultRowHeight="12.75"/>
  <cols>
    <col min="1" max="1" width="17.421875" style="476" customWidth="1"/>
    <col min="2" max="2" width="7.7109375" style="476" customWidth="1"/>
    <col min="3" max="3" width="10.421875" style="476" customWidth="1"/>
    <col min="4" max="5" width="9.421875" style="476" customWidth="1"/>
    <col min="6" max="6" width="12.140625" style="476" customWidth="1"/>
    <col min="7" max="7" width="9.8515625" style="476" customWidth="1"/>
    <col min="8" max="8" width="11.421875" style="476" customWidth="1"/>
    <col min="9" max="9" width="10.7109375" style="476" customWidth="1"/>
    <col min="10" max="16384" width="9.140625" style="476" customWidth="1"/>
  </cols>
  <sheetData>
    <row r="1" spans="8:9" ht="15.75">
      <c r="H1" s="1031" t="s">
        <v>345</v>
      </c>
      <c r="I1" s="1031"/>
    </row>
    <row r="2" ht="5.25" customHeight="1" thickBot="1"/>
    <row r="3" spans="1:9" ht="20.25" customHeight="1" thickBot="1">
      <c r="A3" s="473" t="s">
        <v>154</v>
      </c>
      <c r="B3" s="474"/>
      <c r="C3" s="474"/>
      <c r="D3" s="474"/>
      <c r="E3" s="474"/>
      <c r="F3" s="474"/>
      <c r="G3" s="474"/>
      <c r="H3" s="474"/>
      <c r="I3" s="475"/>
    </row>
    <row r="4" spans="1:9" s="481" customFormat="1" ht="20.25" customHeight="1" thickBot="1">
      <c r="A4" s="477" t="s">
        <v>105</v>
      </c>
      <c r="B4" s="478" t="s">
        <v>38</v>
      </c>
      <c r="C4" s="479"/>
      <c r="D4" s="479"/>
      <c r="E4" s="480"/>
      <c r="F4" s="479" t="s">
        <v>39</v>
      </c>
      <c r="G4" s="479"/>
      <c r="H4" s="479"/>
      <c r="I4" s="480"/>
    </row>
    <row r="5" spans="1:9" s="487" customFormat="1" ht="32.25" customHeight="1" thickBot="1">
      <c r="A5" s="482"/>
      <c r="B5" s="483" t="s">
        <v>40</v>
      </c>
      <c r="C5" s="484" t="s">
        <v>41</v>
      </c>
      <c r="D5" s="483" t="s">
        <v>42</v>
      </c>
      <c r="E5" s="485" t="s">
        <v>43</v>
      </c>
      <c r="F5" s="486" t="s">
        <v>44</v>
      </c>
      <c r="G5" s="485" t="s">
        <v>41</v>
      </c>
      <c r="H5" s="486" t="s">
        <v>45</v>
      </c>
      <c r="I5" s="485" t="s">
        <v>43</v>
      </c>
    </row>
    <row r="6" spans="1:9" s="492" customFormat="1" ht="18" customHeight="1" thickBot="1">
      <c r="A6" s="488" t="s">
        <v>107</v>
      </c>
      <c r="B6" s="489">
        <f>SUM(B7:B47)</f>
        <v>8326.752000000002</v>
      </c>
      <c r="C6" s="490">
        <f>SUM(C7:C47)</f>
        <v>0.9999999999999997</v>
      </c>
      <c r="D6" s="491">
        <f>SUM(D7:D47)</f>
        <v>11046.851999999995</v>
      </c>
      <c r="E6" s="490">
        <f aca="true" t="shared" si="0" ref="E6:E21">(B6/D6-1)</f>
        <v>-0.24623304449086436</v>
      </c>
      <c r="F6" s="489">
        <f>SUM(F7:F47)</f>
        <v>48698.065000000046</v>
      </c>
      <c r="G6" s="490">
        <f>SUM(G7:G47)</f>
        <v>1</v>
      </c>
      <c r="H6" s="491">
        <f>SUM(H7:H47)</f>
        <v>62605.12400000001</v>
      </c>
      <c r="I6" s="490">
        <f aca="true" t="shared" si="1" ref="I6:I47">(F6/H6-1)</f>
        <v>-0.22213930923609326</v>
      </c>
    </row>
    <row r="7" spans="1:9" s="497" customFormat="1" ht="18" customHeight="1" thickTop="1">
      <c r="A7" s="493" t="s">
        <v>108</v>
      </c>
      <c r="B7" s="494">
        <v>1082.85</v>
      </c>
      <c r="C7" s="495">
        <f aca="true" t="shared" si="2" ref="C7:C47">B7/$B$6</f>
        <v>0.13004470410551433</v>
      </c>
      <c r="D7" s="494">
        <v>1852.6630000000002</v>
      </c>
      <c r="E7" s="496">
        <f t="shared" si="0"/>
        <v>-0.41551701523698603</v>
      </c>
      <c r="F7" s="494">
        <v>6379.363</v>
      </c>
      <c r="G7" s="496">
        <f aca="true" t="shared" si="3" ref="G7:G47">(F7/$F$6)</f>
        <v>0.1309982850447958</v>
      </c>
      <c r="H7" s="494">
        <v>6563.780999999998</v>
      </c>
      <c r="I7" s="496">
        <f t="shared" si="1"/>
        <v>-0.028096306077243893</v>
      </c>
    </row>
    <row r="8" spans="1:9" s="497" customFormat="1" ht="18" customHeight="1">
      <c r="A8" s="493" t="s">
        <v>109</v>
      </c>
      <c r="B8" s="494">
        <v>1016.3140000000001</v>
      </c>
      <c r="C8" s="495">
        <f t="shared" si="2"/>
        <v>0.12205407342502812</v>
      </c>
      <c r="D8" s="494">
        <v>1917.287</v>
      </c>
      <c r="E8" s="496">
        <f t="shared" si="0"/>
        <v>-0.46992077868362947</v>
      </c>
      <c r="F8" s="494">
        <v>7090.49</v>
      </c>
      <c r="G8" s="496">
        <f t="shared" si="3"/>
        <v>0.14560106238307402</v>
      </c>
      <c r="H8" s="494">
        <v>9702.579</v>
      </c>
      <c r="I8" s="496">
        <f t="shared" si="1"/>
        <v>-0.2692159476361904</v>
      </c>
    </row>
    <row r="9" spans="1:9" s="497" customFormat="1" ht="18" customHeight="1">
      <c r="A9" s="493" t="s">
        <v>111</v>
      </c>
      <c r="B9" s="494">
        <v>936.105</v>
      </c>
      <c r="C9" s="495">
        <f t="shared" si="2"/>
        <v>0.11242138591373921</v>
      </c>
      <c r="D9" s="494">
        <v>1268.928</v>
      </c>
      <c r="E9" s="496">
        <f t="shared" si="0"/>
        <v>-0.2622867491299743</v>
      </c>
      <c r="F9" s="494">
        <v>3981.9960000000015</v>
      </c>
      <c r="G9" s="496">
        <f t="shared" si="3"/>
        <v>0.08176908055792356</v>
      </c>
      <c r="H9" s="494">
        <v>12785.514000000001</v>
      </c>
      <c r="I9" s="496">
        <f t="shared" si="1"/>
        <v>-0.6885540933278083</v>
      </c>
    </row>
    <row r="10" spans="1:9" s="497" customFormat="1" ht="18" customHeight="1">
      <c r="A10" s="493" t="s">
        <v>136</v>
      </c>
      <c r="B10" s="494">
        <v>820.5559999999998</v>
      </c>
      <c r="C10" s="495">
        <f t="shared" si="2"/>
        <v>0.09854454654107624</v>
      </c>
      <c r="D10" s="494">
        <v>1109.411</v>
      </c>
      <c r="E10" s="496">
        <f t="shared" si="0"/>
        <v>-0.2603678889068165</v>
      </c>
      <c r="F10" s="494">
        <v>5458.768000000002</v>
      </c>
      <c r="G10" s="496">
        <f t="shared" si="3"/>
        <v>0.11209414583515787</v>
      </c>
      <c r="H10" s="494">
        <v>5441.405999999999</v>
      </c>
      <c r="I10" s="496">
        <f t="shared" si="1"/>
        <v>0.0031907194574347653</v>
      </c>
    </row>
    <row r="11" spans="1:9" s="497" customFormat="1" ht="18" customHeight="1">
      <c r="A11" s="493" t="s">
        <v>110</v>
      </c>
      <c r="B11" s="494">
        <v>804.814</v>
      </c>
      <c r="C11" s="495">
        <f t="shared" si="2"/>
        <v>0.09665401347368094</v>
      </c>
      <c r="D11" s="494">
        <v>836.84</v>
      </c>
      <c r="E11" s="496">
        <f t="shared" si="0"/>
        <v>-0.038270159170211815</v>
      </c>
      <c r="F11" s="494">
        <v>3038.719</v>
      </c>
      <c r="G11" s="496">
        <f t="shared" si="3"/>
        <v>0.06239917335524517</v>
      </c>
      <c r="H11" s="494">
        <v>4432.584</v>
      </c>
      <c r="I11" s="496">
        <f t="shared" si="1"/>
        <v>-0.3144587897262635</v>
      </c>
    </row>
    <row r="12" spans="1:9" s="497" customFormat="1" ht="18" customHeight="1">
      <c r="A12" s="493" t="s">
        <v>138</v>
      </c>
      <c r="B12" s="494">
        <v>314.94399999999996</v>
      </c>
      <c r="C12" s="495">
        <f t="shared" si="2"/>
        <v>0.03782315121190109</v>
      </c>
      <c r="D12" s="494">
        <v>254.844</v>
      </c>
      <c r="E12" s="496">
        <f t="shared" si="0"/>
        <v>0.23583054731522024</v>
      </c>
      <c r="F12" s="494">
        <v>1436.1029999999998</v>
      </c>
      <c r="G12" s="496">
        <f t="shared" si="3"/>
        <v>0.029489939692675642</v>
      </c>
      <c r="H12" s="494">
        <v>1032.903</v>
      </c>
      <c r="I12" s="496">
        <f t="shared" si="1"/>
        <v>0.39035611281988714</v>
      </c>
    </row>
    <row r="13" spans="1:9" s="497" customFormat="1" ht="18" customHeight="1">
      <c r="A13" s="493" t="s">
        <v>115</v>
      </c>
      <c r="B13" s="494">
        <v>261.978</v>
      </c>
      <c r="C13" s="495">
        <f t="shared" si="2"/>
        <v>0.0314622075930687</v>
      </c>
      <c r="D13" s="494">
        <v>79.784</v>
      </c>
      <c r="E13" s="496">
        <f t="shared" si="0"/>
        <v>2.2835906948761657</v>
      </c>
      <c r="F13" s="494">
        <v>1372.475</v>
      </c>
      <c r="G13" s="496">
        <f t="shared" si="3"/>
        <v>0.028183358004060296</v>
      </c>
      <c r="H13" s="494">
        <v>1059.3540000000003</v>
      </c>
      <c r="I13" s="496">
        <f t="shared" si="1"/>
        <v>0.29557730465925425</v>
      </c>
    </row>
    <row r="14" spans="1:9" s="497" customFormat="1" ht="18" customHeight="1">
      <c r="A14" s="493" t="s">
        <v>125</v>
      </c>
      <c r="B14" s="494">
        <v>128.00699999999998</v>
      </c>
      <c r="C14" s="495">
        <f t="shared" si="2"/>
        <v>0.015372980965447265</v>
      </c>
      <c r="D14" s="494">
        <v>246.58800000000002</v>
      </c>
      <c r="E14" s="496">
        <f t="shared" si="0"/>
        <v>-0.48088714779308006</v>
      </c>
      <c r="F14" s="494">
        <v>1094.495</v>
      </c>
      <c r="G14" s="496">
        <f t="shared" si="3"/>
        <v>0.02247512298486601</v>
      </c>
      <c r="H14" s="494">
        <v>1186.222</v>
      </c>
      <c r="I14" s="496">
        <f t="shared" si="1"/>
        <v>-0.07732700961540095</v>
      </c>
    </row>
    <row r="15" spans="1:9" s="497" customFormat="1" ht="18" customHeight="1">
      <c r="A15" s="493" t="s">
        <v>113</v>
      </c>
      <c r="B15" s="494">
        <v>98.163</v>
      </c>
      <c r="C15" s="495">
        <f t="shared" si="2"/>
        <v>0.01178887037826994</v>
      </c>
      <c r="D15" s="494">
        <v>108.662</v>
      </c>
      <c r="E15" s="496">
        <f t="shared" si="0"/>
        <v>-0.0966207137729842</v>
      </c>
      <c r="F15" s="494">
        <v>574.947</v>
      </c>
      <c r="G15" s="496">
        <f t="shared" si="3"/>
        <v>0.011806362326716667</v>
      </c>
      <c r="H15" s="494">
        <v>649.8910000000001</v>
      </c>
      <c r="I15" s="496">
        <f t="shared" si="1"/>
        <v>-0.11531779944636877</v>
      </c>
    </row>
    <row r="16" spans="1:9" s="497" customFormat="1" ht="18" customHeight="1">
      <c r="A16" s="493" t="s">
        <v>122</v>
      </c>
      <c r="B16" s="494">
        <v>89.341</v>
      </c>
      <c r="C16" s="495">
        <f t="shared" si="2"/>
        <v>0.010729393645925803</v>
      </c>
      <c r="D16" s="494">
        <v>163.067</v>
      </c>
      <c r="E16" s="496">
        <f t="shared" si="0"/>
        <v>-0.45212090735709864</v>
      </c>
      <c r="F16" s="494">
        <v>689.8180000000001</v>
      </c>
      <c r="G16" s="496">
        <f t="shared" si="3"/>
        <v>0.014165203483957719</v>
      </c>
      <c r="H16" s="494">
        <v>1328.4730000000004</v>
      </c>
      <c r="I16" s="496">
        <f t="shared" si="1"/>
        <v>-0.48074368090281105</v>
      </c>
    </row>
    <row r="17" spans="1:9" s="497" customFormat="1" ht="18" customHeight="1">
      <c r="A17" s="493" t="s">
        <v>117</v>
      </c>
      <c r="B17" s="494">
        <v>88.701</v>
      </c>
      <c r="C17" s="495">
        <f t="shared" si="2"/>
        <v>0.01065253294441818</v>
      </c>
      <c r="D17" s="494">
        <v>131.375</v>
      </c>
      <c r="E17" s="496">
        <f t="shared" si="0"/>
        <v>-0.324825880114177</v>
      </c>
      <c r="F17" s="494">
        <v>530.962</v>
      </c>
      <c r="G17" s="496">
        <f t="shared" si="3"/>
        <v>0.01090314368753665</v>
      </c>
      <c r="H17" s="494">
        <v>739.7890000000002</v>
      </c>
      <c r="I17" s="496">
        <f t="shared" si="1"/>
        <v>-0.28227913634833735</v>
      </c>
    </row>
    <row r="18" spans="1:9" s="497" customFormat="1" ht="18" customHeight="1">
      <c r="A18" s="493" t="s">
        <v>114</v>
      </c>
      <c r="B18" s="494">
        <v>84.359</v>
      </c>
      <c r="C18" s="495">
        <f t="shared" si="2"/>
        <v>0.010131081122627403</v>
      </c>
      <c r="D18" s="494">
        <v>83.936</v>
      </c>
      <c r="E18" s="496">
        <f t="shared" si="0"/>
        <v>0.0050395539458634175</v>
      </c>
      <c r="F18" s="494">
        <v>494.90099999999995</v>
      </c>
      <c r="G18" s="496">
        <f t="shared" si="3"/>
        <v>0.010162641985877663</v>
      </c>
      <c r="H18" s="494">
        <v>518.985</v>
      </c>
      <c r="I18" s="496">
        <f t="shared" si="1"/>
        <v>-0.04640596549033216</v>
      </c>
    </row>
    <row r="19" spans="1:9" s="497" customFormat="1" ht="18" customHeight="1">
      <c r="A19" s="493" t="s">
        <v>116</v>
      </c>
      <c r="B19" s="494">
        <v>79.17600000000002</v>
      </c>
      <c r="C19" s="495">
        <f t="shared" si="2"/>
        <v>0.009508629535261768</v>
      </c>
      <c r="D19" s="494">
        <v>76.736</v>
      </c>
      <c r="E19" s="496">
        <f t="shared" si="0"/>
        <v>0.031797331109257865</v>
      </c>
      <c r="F19" s="494">
        <v>578.645</v>
      </c>
      <c r="G19" s="496">
        <f t="shared" si="3"/>
        <v>0.011882299635519388</v>
      </c>
      <c r="H19" s="494">
        <v>551.206</v>
      </c>
      <c r="I19" s="496">
        <f t="shared" si="1"/>
        <v>0.04977993708341333</v>
      </c>
    </row>
    <row r="20" spans="1:9" s="497" customFormat="1" ht="18" customHeight="1">
      <c r="A20" s="493" t="s">
        <v>132</v>
      </c>
      <c r="B20" s="494">
        <v>70.38</v>
      </c>
      <c r="C20" s="495">
        <f t="shared" si="2"/>
        <v>0.008452275268916377</v>
      </c>
      <c r="D20" s="494">
        <v>52.902</v>
      </c>
      <c r="E20" s="496">
        <f t="shared" si="0"/>
        <v>0.3303844845185435</v>
      </c>
      <c r="F20" s="494">
        <v>434.0420000000001</v>
      </c>
      <c r="G20" s="496">
        <f t="shared" si="3"/>
        <v>0.008912920872728715</v>
      </c>
      <c r="H20" s="494">
        <v>370.38700000000006</v>
      </c>
      <c r="I20" s="496">
        <f t="shared" si="1"/>
        <v>0.171860783450823</v>
      </c>
    </row>
    <row r="21" spans="1:9" s="497" customFormat="1" ht="18" customHeight="1">
      <c r="A21" s="493" t="s">
        <v>135</v>
      </c>
      <c r="B21" s="494">
        <v>69.348</v>
      </c>
      <c r="C21" s="495">
        <f t="shared" si="2"/>
        <v>0.008328337387735335</v>
      </c>
      <c r="D21" s="494">
        <v>87.602</v>
      </c>
      <c r="E21" s="496">
        <f t="shared" si="0"/>
        <v>-0.20837423803109523</v>
      </c>
      <c r="F21" s="494">
        <v>446.9529999999999</v>
      </c>
      <c r="G21" s="496">
        <f t="shared" si="3"/>
        <v>0.009178044343240321</v>
      </c>
      <c r="H21" s="494">
        <v>667.675</v>
      </c>
      <c r="I21" s="496">
        <f t="shared" si="1"/>
        <v>-0.33058299322275064</v>
      </c>
    </row>
    <row r="22" spans="1:9" s="497" customFormat="1" ht="18" customHeight="1">
      <c r="A22" s="493" t="s">
        <v>129</v>
      </c>
      <c r="B22" s="494">
        <v>60.873</v>
      </c>
      <c r="C22" s="495">
        <f t="shared" si="2"/>
        <v>0.007310533566989864</v>
      </c>
      <c r="D22" s="494">
        <v>0.30900000000000005</v>
      </c>
      <c r="E22" s="498" t="s">
        <v>151</v>
      </c>
      <c r="F22" s="494">
        <v>362.16399999999993</v>
      </c>
      <c r="G22" s="496">
        <f t="shared" si="3"/>
        <v>0.0074369279354323335</v>
      </c>
      <c r="H22" s="494">
        <v>377.47599999999994</v>
      </c>
      <c r="I22" s="496">
        <f t="shared" si="1"/>
        <v>-0.040564168317985816</v>
      </c>
    </row>
    <row r="23" spans="1:9" s="497" customFormat="1" ht="18" customHeight="1">
      <c r="A23" s="493" t="s">
        <v>112</v>
      </c>
      <c r="B23" s="494">
        <v>53.650999999999996</v>
      </c>
      <c r="C23" s="495">
        <f t="shared" si="2"/>
        <v>0.0064432085884147845</v>
      </c>
      <c r="D23" s="494">
        <v>115.41400000000002</v>
      </c>
      <c r="E23" s="496">
        <f aca="true" t="shared" si="4" ref="E23:E47">(B23/D23-1)</f>
        <v>-0.5351430502365399</v>
      </c>
      <c r="F23" s="494">
        <v>342.2479999999999</v>
      </c>
      <c r="G23" s="496">
        <f t="shared" si="3"/>
        <v>0.00702795891376792</v>
      </c>
      <c r="H23" s="494">
        <v>621.7760000000001</v>
      </c>
      <c r="I23" s="496">
        <f t="shared" si="1"/>
        <v>-0.4495638300609869</v>
      </c>
    </row>
    <row r="24" spans="1:9" s="497" customFormat="1" ht="18" customHeight="1">
      <c r="A24" s="493" t="s">
        <v>123</v>
      </c>
      <c r="B24" s="494">
        <v>44.429</v>
      </c>
      <c r="C24" s="495">
        <f t="shared" si="2"/>
        <v>0.005335693917628385</v>
      </c>
      <c r="D24" s="494">
        <v>60.382</v>
      </c>
      <c r="E24" s="496">
        <f t="shared" si="4"/>
        <v>-0.2642012520287502</v>
      </c>
      <c r="F24" s="494">
        <v>288.24</v>
      </c>
      <c r="G24" s="496">
        <f t="shared" si="3"/>
        <v>0.005918921008463062</v>
      </c>
      <c r="H24" s="494">
        <v>319.783</v>
      </c>
      <c r="I24" s="496">
        <f t="shared" si="1"/>
        <v>-0.09863876441211694</v>
      </c>
    </row>
    <row r="25" spans="1:9" s="497" customFormat="1" ht="18" customHeight="1">
      <c r="A25" s="493" t="s">
        <v>124</v>
      </c>
      <c r="B25" s="494">
        <v>43.278000000000006</v>
      </c>
      <c r="C25" s="495">
        <f t="shared" si="2"/>
        <v>0.0051974647497607706</v>
      </c>
      <c r="D25" s="494">
        <v>50.056</v>
      </c>
      <c r="E25" s="496">
        <f t="shared" si="4"/>
        <v>-0.1354083426562248</v>
      </c>
      <c r="F25" s="494">
        <v>268.214</v>
      </c>
      <c r="G25" s="496">
        <f t="shared" si="3"/>
        <v>0.005507693170149568</v>
      </c>
      <c r="H25" s="494">
        <v>299.82899999999995</v>
      </c>
      <c r="I25" s="496">
        <f t="shared" si="1"/>
        <v>-0.10544343609190554</v>
      </c>
    </row>
    <row r="26" spans="1:9" s="497" customFormat="1" ht="18" customHeight="1">
      <c r="A26" s="493" t="s">
        <v>118</v>
      </c>
      <c r="B26" s="494">
        <v>26.792</v>
      </c>
      <c r="C26" s="495">
        <f t="shared" si="2"/>
        <v>0.003217581116862853</v>
      </c>
      <c r="D26" s="494">
        <v>34.862</v>
      </c>
      <c r="E26" s="496">
        <f t="shared" si="4"/>
        <v>-0.23148413745625607</v>
      </c>
      <c r="F26" s="494">
        <v>166.101</v>
      </c>
      <c r="G26" s="496">
        <f t="shared" si="3"/>
        <v>0.0034108336748082256</v>
      </c>
      <c r="H26" s="494">
        <v>206.204</v>
      </c>
      <c r="I26" s="496">
        <f t="shared" si="1"/>
        <v>-0.19448216329460155</v>
      </c>
    </row>
    <row r="27" spans="1:9" s="497" customFormat="1" ht="18" customHeight="1">
      <c r="A27" s="493" t="s">
        <v>146</v>
      </c>
      <c r="B27" s="494">
        <v>23.591</v>
      </c>
      <c r="C27" s="495">
        <f t="shared" si="2"/>
        <v>0.002833157514478634</v>
      </c>
      <c r="D27" s="494">
        <v>21.328</v>
      </c>
      <c r="E27" s="496">
        <f t="shared" si="4"/>
        <v>0.10610465116279078</v>
      </c>
      <c r="F27" s="494">
        <v>135.33599999999998</v>
      </c>
      <c r="G27" s="496">
        <f t="shared" si="3"/>
        <v>0.0027790837274540552</v>
      </c>
      <c r="H27" s="494">
        <v>146.80100000000002</v>
      </c>
      <c r="I27" s="496">
        <f t="shared" si="1"/>
        <v>-0.07809892303185961</v>
      </c>
    </row>
    <row r="28" spans="1:9" s="497" customFormat="1" ht="18" customHeight="1">
      <c r="A28" s="493" t="s">
        <v>137</v>
      </c>
      <c r="B28" s="494">
        <v>23.321</v>
      </c>
      <c r="C28" s="495">
        <f t="shared" si="2"/>
        <v>0.002800731906030106</v>
      </c>
      <c r="D28" s="494">
        <v>28.667</v>
      </c>
      <c r="E28" s="496">
        <f t="shared" si="4"/>
        <v>-0.18648620364879476</v>
      </c>
      <c r="F28" s="494">
        <v>130.075</v>
      </c>
      <c r="G28" s="496">
        <f t="shared" si="3"/>
        <v>0.0026710506875375823</v>
      </c>
      <c r="H28" s="494">
        <v>225.56600000000006</v>
      </c>
      <c r="I28" s="496">
        <f t="shared" si="1"/>
        <v>-0.42333951038720397</v>
      </c>
    </row>
    <row r="29" spans="1:9" s="497" customFormat="1" ht="18" customHeight="1">
      <c r="A29" s="493" t="s">
        <v>155</v>
      </c>
      <c r="B29" s="494">
        <v>20.83</v>
      </c>
      <c r="C29" s="495">
        <f t="shared" si="2"/>
        <v>0.002501575644380905</v>
      </c>
      <c r="D29" s="494">
        <v>37.724</v>
      </c>
      <c r="E29" s="496">
        <f t="shared" si="4"/>
        <v>-0.4478316191284063</v>
      </c>
      <c r="F29" s="494">
        <v>117.68100000000001</v>
      </c>
      <c r="G29" s="496">
        <f t="shared" si="3"/>
        <v>0.00241654365527665</v>
      </c>
      <c r="H29" s="494">
        <v>131.228</v>
      </c>
      <c r="I29" s="496">
        <f t="shared" si="1"/>
        <v>-0.10323254183558384</v>
      </c>
    </row>
    <row r="30" spans="1:9" s="497" customFormat="1" ht="18" customHeight="1">
      <c r="A30" s="493" t="s">
        <v>145</v>
      </c>
      <c r="B30" s="494">
        <v>20.605</v>
      </c>
      <c r="C30" s="495">
        <f t="shared" si="2"/>
        <v>0.002474554304007132</v>
      </c>
      <c r="D30" s="494">
        <v>49.92</v>
      </c>
      <c r="E30" s="496">
        <f t="shared" si="4"/>
        <v>-0.5872395833333333</v>
      </c>
      <c r="F30" s="494">
        <v>131.641</v>
      </c>
      <c r="G30" s="496">
        <f t="shared" si="3"/>
        <v>0.0027032080227417632</v>
      </c>
      <c r="H30" s="494">
        <v>193.98</v>
      </c>
      <c r="I30" s="496">
        <f t="shared" si="1"/>
        <v>-0.3213681822868337</v>
      </c>
    </row>
    <row r="31" spans="1:9" s="497" customFormat="1" ht="18" customHeight="1">
      <c r="A31" s="493" t="s">
        <v>134</v>
      </c>
      <c r="B31" s="494">
        <v>19.871000000000002</v>
      </c>
      <c r="C31" s="495">
        <f t="shared" si="2"/>
        <v>0.0023864046869655777</v>
      </c>
      <c r="D31" s="494">
        <v>28.468999999999998</v>
      </c>
      <c r="E31" s="496">
        <f t="shared" si="4"/>
        <v>-0.30201271558537346</v>
      </c>
      <c r="F31" s="494">
        <v>121.85600000000001</v>
      </c>
      <c r="G31" s="496">
        <f t="shared" si="3"/>
        <v>0.0025022760144576563</v>
      </c>
      <c r="H31" s="494">
        <v>170.838</v>
      </c>
      <c r="I31" s="496">
        <f t="shared" si="1"/>
        <v>-0.28671607019515555</v>
      </c>
    </row>
    <row r="32" spans="1:9" s="497" customFormat="1" ht="18" customHeight="1">
      <c r="A32" s="493" t="s">
        <v>143</v>
      </c>
      <c r="B32" s="494">
        <v>19.761</v>
      </c>
      <c r="C32" s="495">
        <f t="shared" si="2"/>
        <v>0.0023731942538939544</v>
      </c>
      <c r="D32" s="494">
        <v>30.982999999999997</v>
      </c>
      <c r="E32" s="496">
        <f t="shared" si="4"/>
        <v>-0.36219862505244804</v>
      </c>
      <c r="F32" s="494">
        <v>85.873</v>
      </c>
      <c r="G32" s="496">
        <f t="shared" si="3"/>
        <v>0.0017633760191498352</v>
      </c>
      <c r="H32" s="494">
        <v>120.14</v>
      </c>
      <c r="I32" s="496">
        <f t="shared" si="1"/>
        <v>-0.2852255701681371</v>
      </c>
    </row>
    <row r="33" spans="1:9" s="497" customFormat="1" ht="18" customHeight="1">
      <c r="A33" s="493" t="s">
        <v>120</v>
      </c>
      <c r="B33" s="494">
        <v>19.465999999999998</v>
      </c>
      <c r="C33" s="495">
        <f t="shared" si="2"/>
        <v>0.0023377662742927845</v>
      </c>
      <c r="D33" s="494">
        <v>38.449</v>
      </c>
      <c r="E33" s="496">
        <f t="shared" si="4"/>
        <v>-0.4937189523784754</v>
      </c>
      <c r="F33" s="494">
        <v>116.01800000000004</v>
      </c>
      <c r="G33" s="496">
        <f t="shared" si="3"/>
        <v>0.002382394454481917</v>
      </c>
      <c r="H33" s="494">
        <v>171.69699999999997</v>
      </c>
      <c r="I33" s="496">
        <f t="shared" si="1"/>
        <v>-0.3242863882304289</v>
      </c>
    </row>
    <row r="34" spans="1:9" s="497" customFormat="1" ht="18" customHeight="1">
      <c r="A34" s="493" t="s">
        <v>127</v>
      </c>
      <c r="B34" s="494">
        <v>19.057</v>
      </c>
      <c r="C34" s="495">
        <f t="shared" si="2"/>
        <v>0.0022886474822355696</v>
      </c>
      <c r="D34" s="494">
        <v>18.412</v>
      </c>
      <c r="E34" s="496">
        <f t="shared" si="4"/>
        <v>0.03503150119487297</v>
      </c>
      <c r="F34" s="494">
        <v>92.51199999999999</v>
      </c>
      <c r="G34" s="496">
        <f t="shared" si="3"/>
        <v>0.0018997058712702424</v>
      </c>
      <c r="H34" s="494">
        <v>126.83399999999999</v>
      </c>
      <c r="I34" s="496">
        <f t="shared" si="1"/>
        <v>-0.2706056735575635</v>
      </c>
    </row>
    <row r="35" spans="1:9" s="497" customFormat="1" ht="18" customHeight="1">
      <c r="A35" s="493" t="s">
        <v>128</v>
      </c>
      <c r="B35" s="494">
        <v>17.142</v>
      </c>
      <c r="C35" s="495">
        <f t="shared" si="2"/>
        <v>0.0020586658519432303</v>
      </c>
      <c r="D35" s="494">
        <v>16.216</v>
      </c>
      <c r="E35" s="496">
        <f t="shared" si="4"/>
        <v>0.05710409472126288</v>
      </c>
      <c r="F35" s="494">
        <v>102.22200000000002</v>
      </c>
      <c r="G35" s="496">
        <f t="shared" si="3"/>
        <v>0.002099097777293614</v>
      </c>
      <c r="H35" s="494">
        <v>97.58200000000001</v>
      </c>
      <c r="I35" s="496">
        <f t="shared" si="1"/>
        <v>0.04754975302822251</v>
      </c>
    </row>
    <row r="36" spans="1:9" s="497" customFormat="1" ht="18" customHeight="1">
      <c r="A36" s="493" t="s">
        <v>126</v>
      </c>
      <c r="B36" s="494">
        <v>14.834</v>
      </c>
      <c r="C36" s="495">
        <f t="shared" si="2"/>
        <v>0.001781486947131366</v>
      </c>
      <c r="D36" s="494">
        <v>57.370999999999995</v>
      </c>
      <c r="E36" s="496">
        <f t="shared" si="4"/>
        <v>-0.7414373115337016</v>
      </c>
      <c r="F36" s="494">
        <v>153.31099999999995</v>
      </c>
      <c r="G36" s="496">
        <f t="shared" si="3"/>
        <v>0.003148194902610603</v>
      </c>
      <c r="H36" s="494">
        <v>130.55300000000003</v>
      </c>
      <c r="I36" s="496">
        <f t="shared" si="1"/>
        <v>0.1743200079661127</v>
      </c>
    </row>
    <row r="37" spans="1:9" s="497" customFormat="1" ht="18" customHeight="1">
      <c r="A37" s="493" t="s">
        <v>119</v>
      </c>
      <c r="B37" s="494">
        <v>14.213999999999999</v>
      </c>
      <c r="C37" s="495">
        <f t="shared" si="2"/>
        <v>0.0017070281425458564</v>
      </c>
      <c r="D37" s="494">
        <v>16.655</v>
      </c>
      <c r="E37" s="496">
        <f t="shared" si="4"/>
        <v>-0.14656259381567116</v>
      </c>
      <c r="F37" s="494">
        <v>88.16600000000001</v>
      </c>
      <c r="G37" s="496">
        <f t="shared" si="3"/>
        <v>0.001810462078934757</v>
      </c>
      <c r="H37" s="494">
        <v>102.557</v>
      </c>
      <c r="I37" s="496">
        <f t="shared" si="1"/>
        <v>-0.14032196729623514</v>
      </c>
    </row>
    <row r="38" spans="1:9" s="497" customFormat="1" ht="18" customHeight="1">
      <c r="A38" s="493" t="s">
        <v>141</v>
      </c>
      <c r="B38" s="494">
        <v>11.879000000000001</v>
      </c>
      <c r="C38" s="495">
        <f t="shared" si="2"/>
        <v>0.0014266066768891398</v>
      </c>
      <c r="D38" s="494">
        <v>15.589</v>
      </c>
      <c r="E38" s="496">
        <f t="shared" si="4"/>
        <v>-0.23798832510103274</v>
      </c>
      <c r="F38" s="494">
        <v>71.61</v>
      </c>
      <c r="G38" s="496">
        <f t="shared" si="3"/>
        <v>0.0014704896385513457</v>
      </c>
      <c r="H38" s="494">
        <v>110.33599999999998</v>
      </c>
      <c r="I38" s="496">
        <f t="shared" si="1"/>
        <v>-0.35098245359628766</v>
      </c>
    </row>
    <row r="39" spans="1:9" s="497" customFormat="1" ht="18" customHeight="1">
      <c r="A39" s="493" t="s">
        <v>144</v>
      </c>
      <c r="B39" s="494">
        <v>11.421000000000001</v>
      </c>
      <c r="C39" s="495">
        <f t="shared" si="2"/>
        <v>0.0013716032373727472</v>
      </c>
      <c r="D39" s="494">
        <v>19.076999999999998</v>
      </c>
      <c r="E39" s="496">
        <f t="shared" si="4"/>
        <v>-0.401320962415474</v>
      </c>
      <c r="F39" s="494">
        <v>73.65299999999999</v>
      </c>
      <c r="G39" s="496">
        <f t="shared" si="3"/>
        <v>0.0015124420241338116</v>
      </c>
      <c r="H39" s="494">
        <v>110.23600000000003</v>
      </c>
      <c r="I39" s="496">
        <f t="shared" si="1"/>
        <v>-0.331860735150042</v>
      </c>
    </row>
    <row r="40" spans="1:9" s="497" customFormat="1" ht="18" customHeight="1">
      <c r="A40" s="493" t="s">
        <v>130</v>
      </c>
      <c r="B40" s="494">
        <v>10.792</v>
      </c>
      <c r="C40" s="495">
        <f t="shared" si="2"/>
        <v>0.0012960635791722868</v>
      </c>
      <c r="D40" s="494">
        <v>13.139000000000001</v>
      </c>
      <c r="E40" s="496">
        <f t="shared" si="4"/>
        <v>-0.17862851054113715</v>
      </c>
      <c r="F40" s="494">
        <v>60.378</v>
      </c>
      <c r="G40" s="496">
        <f t="shared" si="3"/>
        <v>0.001239843923983426</v>
      </c>
      <c r="H40" s="494">
        <v>73.54800000000002</v>
      </c>
      <c r="I40" s="496">
        <f t="shared" si="1"/>
        <v>-0.1790667319301682</v>
      </c>
    </row>
    <row r="41" spans="1:9" s="497" customFormat="1" ht="18" customHeight="1">
      <c r="A41" s="493" t="s">
        <v>131</v>
      </c>
      <c r="B41" s="494">
        <v>9.825</v>
      </c>
      <c r="C41" s="495">
        <f t="shared" si="2"/>
        <v>0.001179931862988113</v>
      </c>
      <c r="D41" s="494">
        <v>18.556</v>
      </c>
      <c r="E41" s="496">
        <f t="shared" si="4"/>
        <v>-0.4705216641517569</v>
      </c>
      <c r="F41" s="494">
        <v>70.1</v>
      </c>
      <c r="G41" s="496">
        <f t="shared" si="3"/>
        <v>0.0014394822463685143</v>
      </c>
      <c r="H41" s="494">
        <v>100.30300000000001</v>
      </c>
      <c r="I41" s="496">
        <f t="shared" si="1"/>
        <v>-0.3011176136306991</v>
      </c>
    </row>
    <row r="42" spans="1:9" s="497" customFormat="1" ht="18" customHeight="1">
      <c r="A42" s="493" t="s">
        <v>133</v>
      </c>
      <c r="B42" s="494">
        <v>8.402</v>
      </c>
      <c r="C42" s="495">
        <f t="shared" si="2"/>
        <v>0.0010090368969797583</v>
      </c>
      <c r="D42" s="494">
        <v>1.103</v>
      </c>
      <c r="E42" s="496">
        <f t="shared" si="4"/>
        <v>6.617407071622846</v>
      </c>
      <c r="F42" s="494">
        <v>16.346000000000004</v>
      </c>
      <c r="G42" s="496">
        <f t="shared" si="3"/>
        <v>0.0003356601540533487</v>
      </c>
      <c r="H42" s="494">
        <v>34.42900000000001</v>
      </c>
      <c r="I42" s="496">
        <f t="shared" si="1"/>
        <v>-0.5252258270643935</v>
      </c>
    </row>
    <row r="43" spans="1:9" s="497" customFormat="1" ht="18" customHeight="1">
      <c r="A43" s="493" t="s">
        <v>121</v>
      </c>
      <c r="B43" s="494">
        <v>5.901</v>
      </c>
      <c r="C43" s="495">
        <f t="shared" si="2"/>
        <v>0.0007086796868695019</v>
      </c>
      <c r="D43" s="494">
        <v>10.359</v>
      </c>
      <c r="E43" s="496">
        <f t="shared" si="4"/>
        <v>-0.43035041992470313</v>
      </c>
      <c r="F43" s="494">
        <v>48.681999999999995</v>
      </c>
      <c r="G43" s="496">
        <f t="shared" si="3"/>
        <v>0.0009996701100957492</v>
      </c>
      <c r="H43" s="494">
        <v>135.325</v>
      </c>
      <c r="I43" s="496">
        <f t="shared" si="1"/>
        <v>-0.6402586366155552</v>
      </c>
    </row>
    <row r="44" spans="1:9" s="497" customFormat="1" ht="18" customHeight="1">
      <c r="A44" s="493" t="s">
        <v>140</v>
      </c>
      <c r="B44" s="494">
        <v>3.242</v>
      </c>
      <c r="C44" s="495">
        <f t="shared" si="2"/>
        <v>0.00038934749107455093</v>
      </c>
      <c r="D44" s="494">
        <v>4.853</v>
      </c>
      <c r="E44" s="496">
        <f t="shared" si="4"/>
        <v>-0.33195961261075624</v>
      </c>
      <c r="F44" s="494">
        <v>23.214</v>
      </c>
      <c r="G44" s="496">
        <f t="shared" si="3"/>
        <v>0.0004766924517432053</v>
      </c>
      <c r="H44" s="494">
        <v>28.659000000000002</v>
      </c>
      <c r="I44" s="496">
        <f t="shared" si="1"/>
        <v>-0.1899926724589136</v>
      </c>
    </row>
    <row r="45" spans="1:9" s="497" customFormat="1" ht="18" customHeight="1">
      <c r="A45" s="493" t="s">
        <v>142</v>
      </c>
      <c r="B45" s="494">
        <v>2.526</v>
      </c>
      <c r="C45" s="495">
        <f t="shared" si="2"/>
        <v>0.00030335958126289806</v>
      </c>
      <c r="D45" s="494">
        <v>48.923</v>
      </c>
      <c r="E45" s="496">
        <f t="shared" si="4"/>
        <v>-0.9483678433456656</v>
      </c>
      <c r="F45" s="494">
        <v>71.65099999999998</v>
      </c>
      <c r="G45" s="496">
        <f t="shared" si="3"/>
        <v>0.0014713315611205478</v>
      </c>
      <c r="H45" s="494">
        <v>64.494</v>
      </c>
      <c r="I45" s="496">
        <f t="shared" si="1"/>
        <v>0.11097156324619317</v>
      </c>
    </row>
    <row r="46" spans="1:9" s="497" customFormat="1" ht="18" customHeight="1">
      <c r="A46" s="493" t="s">
        <v>139</v>
      </c>
      <c r="B46" s="494">
        <v>1.591</v>
      </c>
      <c r="C46" s="495">
        <f t="shared" si="2"/>
        <v>0.00019107090015410566</v>
      </c>
      <c r="D46" s="494">
        <v>2.937</v>
      </c>
      <c r="E46" s="496">
        <f t="shared" si="4"/>
        <v>-0.4582907728975144</v>
      </c>
      <c r="F46" s="494">
        <v>9.2</v>
      </c>
      <c r="G46" s="496">
        <f t="shared" si="3"/>
        <v>0.00018891921065036137</v>
      </c>
      <c r="H46" s="494">
        <v>13.994</v>
      </c>
      <c r="I46" s="496">
        <f t="shared" si="1"/>
        <v>-0.34257538945262256</v>
      </c>
    </row>
    <row r="47" spans="1:9" s="497" customFormat="1" ht="18" customHeight="1" thickBot="1">
      <c r="A47" s="499" t="s">
        <v>147</v>
      </c>
      <c r="B47" s="500">
        <v>1874.4219999999998</v>
      </c>
      <c r="C47" s="501">
        <f t="shared" si="2"/>
        <v>0.2251084216270641</v>
      </c>
      <c r="D47" s="500">
        <v>2036.473999999999</v>
      </c>
      <c r="E47" s="502">
        <f t="shared" si="4"/>
        <v>-0.07957479447319205</v>
      </c>
      <c r="F47" s="500">
        <v>11948.896000000052</v>
      </c>
      <c r="G47" s="502">
        <f t="shared" si="3"/>
        <v>0.24536695657209462</v>
      </c>
      <c r="H47" s="500">
        <v>11460.207000000006</v>
      </c>
      <c r="I47" s="502">
        <f t="shared" si="1"/>
        <v>0.04264224895763613</v>
      </c>
    </row>
    <row r="48" ht="12.75" customHeight="1">
      <c r="A48" s="218" t="s">
        <v>156</v>
      </c>
    </row>
    <row r="49" ht="12" customHeight="1">
      <c r="A49" s="218" t="s">
        <v>157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8:I65536 I3:I5 E3:E5 E48:E65536">
    <cfRule type="cellIs" priority="1" dxfId="0" operator="lessThan" stopIfTrue="1">
      <formula>0</formula>
    </cfRule>
  </conditionalFormatting>
  <conditionalFormatting sqref="E6:E47 I6:I4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Junio 2009</dc:title>
  <dc:subject/>
  <dc:creator>79575522</dc:creator>
  <cp:keywords/>
  <dc:description/>
  <cp:lastModifiedBy>79575522</cp:lastModifiedBy>
  <dcterms:created xsi:type="dcterms:W3CDTF">2009-08-12T15:38:03Z</dcterms:created>
  <dcterms:modified xsi:type="dcterms:W3CDTF">2009-08-12T16:30:18Z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AEVVZYF6TF2M-634-23</vt:lpwstr>
  </property>
  <property fmtid="{D5CDD505-2E9C-101B-9397-08002B2CF9AE}" pid="3" name="_dlc_DocIdItemGuid">
    <vt:lpwstr>0d11f9db-4caf-4083-91b9-5127a6ed4518</vt:lpwstr>
  </property>
  <property fmtid="{D5CDD505-2E9C-101B-9397-08002B2CF9AE}" pid="4" name="_dlc_DocIdUrl">
    <vt:lpwstr>http://bog127/AAeronautica/Estadisticas/TAereo/EOperacionales/BolPubAnte/_layouts/DocIdRedir.aspx?ID=AEVVZYF6TF2M-634-23, AEVVZYF6TF2M-634-23</vt:lpwstr>
  </property>
  <property fmtid="{D5CDD505-2E9C-101B-9397-08002B2CF9AE}" pid="5" name="Clase">
    <vt:lpwstr>Origen-Destino AÑO 2009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75.0000000000000</vt:lpwstr>
  </property>
  <property fmtid="{D5CDD505-2E9C-101B-9397-08002B2CF9AE}" pid="8" name="TaskStatus">
    <vt:lpwstr/>
  </property>
  <property fmtid="{D5CDD505-2E9C-101B-9397-08002B2CF9AE}" pid="9" name="Vigencia">
    <vt:lpwstr>2009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